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ropbox\Mission Professionnelle\ressourcesstagessmesnieresibp\"/>
    </mc:Choice>
  </mc:AlternateContent>
  <bookViews>
    <workbookView xWindow="120" yWindow="135" windowWidth="21315" windowHeight="10005" activeTab="1"/>
  </bookViews>
  <sheets>
    <sheet name="methode" sheetId="2" r:id="rId1"/>
    <sheet name="calculsseuilsetplafonds" sheetId="1" r:id="rId2"/>
    <sheet name="recapitulatifrésultatsunités de" sheetId="3" r:id="rId3"/>
  </sheets>
  <calcPr calcId="152511"/>
</workbook>
</file>

<file path=xl/calcChain.xml><?xml version="1.0" encoding="utf-8"?>
<calcChain xmlns="http://schemas.openxmlformats.org/spreadsheetml/2006/main">
  <c r="E4" i="1" l="1"/>
  <c r="AK7" i="3" l="1"/>
  <c r="AL7" i="3"/>
  <c r="AM7" i="3" s="1"/>
  <c r="AK8" i="3"/>
  <c r="AL8" i="3"/>
  <c r="AM8" i="3" s="1"/>
  <c r="AK9" i="3"/>
  <c r="AL9" i="3"/>
  <c r="AK10" i="3"/>
  <c r="AL10" i="3"/>
  <c r="AM10" i="3"/>
  <c r="AK11" i="3"/>
  <c r="AL11" i="3"/>
  <c r="AM11" i="3" s="1"/>
  <c r="AK12" i="3"/>
  <c r="AL12" i="3"/>
  <c r="AM12" i="3" s="1"/>
  <c r="AK13" i="3"/>
  <c r="AL13" i="3"/>
  <c r="AK14" i="3"/>
  <c r="AL14" i="3"/>
  <c r="AM14" i="3"/>
  <c r="AK15" i="3"/>
  <c r="AL15" i="3"/>
  <c r="AM15" i="3" s="1"/>
  <c r="AK16" i="3"/>
  <c r="AL16" i="3"/>
  <c r="AM16" i="3" s="1"/>
  <c r="AK17" i="3"/>
  <c r="AL17" i="3"/>
  <c r="AK18" i="3"/>
  <c r="AL18" i="3"/>
  <c r="AM18" i="3"/>
  <c r="AK19" i="3"/>
  <c r="AL19" i="3"/>
  <c r="AM19" i="3" s="1"/>
  <c r="AK20" i="3"/>
  <c r="AL20" i="3"/>
  <c r="AM20" i="3" s="1"/>
  <c r="AK21" i="3"/>
  <c r="AL21" i="3"/>
  <c r="AK22" i="3"/>
  <c r="AL22" i="3"/>
  <c r="AM22" i="3"/>
  <c r="AK23" i="3"/>
  <c r="AL23" i="3"/>
  <c r="AM23" i="3" s="1"/>
  <c r="AK24" i="3"/>
  <c r="AL24" i="3"/>
  <c r="AM24" i="3" s="1"/>
  <c r="AK25" i="3"/>
  <c r="AL25" i="3"/>
  <c r="AK26" i="3"/>
  <c r="AL26" i="3"/>
  <c r="AM26" i="3"/>
  <c r="AK27" i="3"/>
  <c r="AL27" i="3"/>
  <c r="AM27" i="3" s="1"/>
  <c r="AK28" i="3"/>
  <c r="AL28" i="3"/>
  <c r="AM28" i="3" s="1"/>
  <c r="AK29" i="3"/>
  <c r="AL29" i="3"/>
  <c r="AK30" i="3"/>
  <c r="AL30" i="3"/>
  <c r="AM30" i="3"/>
  <c r="AK31" i="3"/>
  <c r="AL31" i="3"/>
  <c r="AM31" i="3" s="1"/>
  <c r="AK32" i="3"/>
  <c r="AL32" i="3"/>
  <c r="AL6" i="3"/>
  <c r="AK6" i="3"/>
  <c r="AD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6" i="3"/>
  <c r="AM6" i="3" l="1"/>
  <c r="AM32" i="3"/>
  <c r="AM29" i="3"/>
  <c r="AM25" i="3"/>
  <c r="AM21" i="3"/>
  <c r="AM17" i="3"/>
  <c r="AM13" i="3"/>
  <c r="AM9" i="3"/>
  <c r="G39" i="1"/>
  <c r="L12" i="1"/>
  <c r="N13" i="1" s="1"/>
  <c r="E2" i="1"/>
  <c r="G4" i="1"/>
  <c r="I1" i="1"/>
  <c r="F5" i="1" l="1"/>
  <c r="F6" i="1" s="1"/>
  <c r="D13" i="1"/>
  <c r="N11" i="1"/>
  <c r="N12" i="1"/>
  <c r="D40" i="1"/>
  <c r="E40" i="1" s="1"/>
  <c r="G40" i="1" s="1"/>
  <c r="F13" i="1"/>
  <c r="G13" i="1" s="1"/>
  <c r="D23" i="1"/>
  <c r="F23" i="1" s="1"/>
  <c r="H23" i="1" s="1"/>
  <c r="I23" i="1" s="1"/>
  <c r="D32" i="1"/>
  <c r="F32" i="1" s="1"/>
  <c r="G32" i="1" s="1"/>
  <c r="M4" i="1"/>
  <c r="G23" i="1" l="1"/>
  <c r="H32" i="1"/>
  <c r="I32" i="1" s="1"/>
  <c r="H13" i="1"/>
  <c r="I13" i="1" s="1"/>
</calcChain>
</file>

<file path=xl/sharedStrings.xml><?xml version="1.0" encoding="utf-8"?>
<sst xmlns="http://schemas.openxmlformats.org/spreadsheetml/2006/main" count="206" uniqueCount="127">
  <si>
    <t>Facteurs</t>
  </si>
  <si>
    <t>score = 0</t>
  </si>
  <si>
    <t>0 à 2 troncs</t>
  </si>
  <si>
    <t>3 à 7 troncs</t>
  </si>
  <si>
    <t>8 troncs et plus</t>
  </si>
  <si>
    <t>0 tronc</t>
  </si>
  <si>
    <t>0 à 2 pieds</t>
  </si>
  <si>
    <t>3 à 12 pieds</t>
  </si>
  <si>
    <t>13 pieds et plus</t>
  </si>
  <si>
    <t>0 pied</t>
  </si>
  <si>
    <t>E</t>
  </si>
  <si>
    <t>Très gros bois vivants</t>
  </si>
  <si>
    <t>4 pieds et plus</t>
  </si>
  <si>
    <t>3 à 14 pieds</t>
  </si>
  <si>
    <t>15 pieds et plus</t>
  </si>
  <si>
    <t>F</t>
  </si>
  <si>
    <t>6 pieds et plus</t>
  </si>
  <si>
    <t>1 à 2 troncs</t>
  </si>
  <si>
    <t>C et D</t>
  </si>
  <si>
    <t>Bois mort sur pied de « grosse » circonférence</t>
  </si>
  <si>
    <t xml:space="preserve">Surface parcelle : </t>
  </si>
  <si>
    <t>Surface transect :</t>
  </si>
  <si>
    <t>m2</t>
  </si>
  <si>
    <t>Surface parcelle en ha :</t>
  </si>
  <si>
    <t>ha</t>
  </si>
  <si>
    <t>Largeur (m):</t>
  </si>
  <si>
    <t>à renseigner</t>
  </si>
  <si>
    <t>Taux d'échantillonnage :</t>
  </si>
  <si>
    <t>Longueur cumulée (m) :</t>
  </si>
  <si>
    <t>seuil min note 2</t>
  </si>
  <si>
    <t>nbre min  pour score = 5</t>
  </si>
  <si>
    <t>0,66</t>
  </si>
  <si>
    <t>0,7</t>
  </si>
  <si>
    <t>1,5</t>
  </si>
  <si>
    <t>0,33</t>
  </si>
  <si>
    <t>0,25</t>
  </si>
  <si>
    <t>1,25</t>
  </si>
  <si>
    <t>Bois mort au sol de « grosse » circonference</t>
  </si>
  <si>
    <t>ligne de calcul</t>
  </si>
  <si>
    <t>ligne archivage</t>
  </si>
  <si>
    <t>ligne reference</t>
  </si>
  <si>
    <t>1 à 4 pieds</t>
  </si>
  <si>
    <t>1 à 3 pieds</t>
  </si>
  <si>
    <t>largeur (m) :</t>
  </si>
  <si>
    <t>longueur (m) :</t>
  </si>
  <si>
    <t>Calcul de longueur de transects (somme des transects si plusieurs dans une meme parcelle):</t>
  </si>
  <si>
    <t>1 1 à 5 pieds</t>
  </si>
  <si>
    <t>1,3</t>
  </si>
  <si>
    <t>6,3</t>
  </si>
  <si>
    <t>7,5</t>
  </si>
  <si>
    <t>Microhabitat/type</t>
  </si>
  <si>
    <t>surface (ha)</t>
  </si>
  <si>
    <t>microhab/ha</t>
  </si>
  <si>
    <t>Reference :</t>
  </si>
  <si>
    <t>Observé :</t>
  </si>
  <si>
    <t>plafond à prendre</t>
  </si>
  <si>
    <t>plafond théorique</t>
  </si>
  <si>
    <t>seuil min note 5</t>
  </si>
  <si>
    <t>0,3</t>
  </si>
  <si>
    <t>0,75</t>
  </si>
  <si>
    <t>3,75</t>
  </si>
  <si>
    <t>4,5</t>
  </si>
  <si>
    <t>1,75</t>
  </si>
  <si>
    <r>
      <t>Cheminement</t>
    </r>
    <r>
      <rPr>
        <b/>
        <sz val="8.5"/>
        <rFont val="Arial"/>
      </rPr>
      <t xml:space="preserve"> : la largeur</t>
    </r>
    <r>
      <rPr>
        <sz val="8.5"/>
        <rFont val="Arial"/>
      </rPr>
      <t xml:space="preserve"> de peuplement observée de part et d’autre du cheminement sera comprise entre </t>
    </r>
    <r>
      <rPr>
        <b/>
        <sz val="8.5"/>
        <rFont val="Arial"/>
      </rPr>
      <t>10 et 25 m maxi.</t>
    </r>
    <r>
      <rPr>
        <sz val="8.5"/>
        <rFont val="Arial"/>
      </rPr>
      <t xml:space="preserve">, </t>
    </r>
  </si>
  <si>
    <t>même en cas de bonne visibilité (valeur ramenée à l’horizontale sur forte pente) :</t>
  </si>
  <si>
    <r>
      <t xml:space="preserve">- </t>
    </r>
    <r>
      <rPr>
        <sz val="8.5"/>
        <rFont val="Arial"/>
      </rPr>
      <t>10 à 15 m dans le cas de peuplement à faible visibilité (par ex. taillis dense) ou sur terrain très accidenté,</t>
    </r>
  </si>
  <si>
    <r>
      <t xml:space="preserve">- </t>
    </r>
    <r>
      <rPr>
        <sz val="8.5"/>
        <rFont val="Arial"/>
      </rPr>
      <t>15 à 20 m dans le cas de peuplement à visibilité moyenne (par ex. futaie avec léger sous-étage) et terrain peu accidenté,</t>
    </r>
  </si>
  <si>
    <r>
      <t xml:space="preserve">- </t>
    </r>
    <r>
      <rPr>
        <sz val="8.5"/>
        <rFont val="Arial"/>
      </rPr>
      <t>20 à 25 m dans le cas de peuplement à bonne visibilité (par ex. futaie adulte sans sous-étage) et terrain non accidenté.</t>
    </r>
  </si>
  <si>
    <t>La zone parcourue doit couvrir au moins 15 % du peuplement (en moyenne 30 % si possible) et au moins 1 ha (problemes de définition des seuils entre notes en dessous de cette surface).</t>
  </si>
  <si>
    <t xml:space="preserve">Si les surfaces sont plus petites que 1 ha, on regroupera les unités homogenes et on ne fera qu'un relevé ibp pour l'ensemble du groupe </t>
  </si>
  <si>
    <t>Trouées : evaluer le % à l'échelle de la parcelle étudiée ou de l'unité de gestion</t>
  </si>
  <si>
    <t>Echelle de perception : l'unité de gestion</t>
  </si>
  <si>
    <t>Détermination de la longueur des transects :</t>
  </si>
  <si>
    <t>déterminer la surface des unités de gestion (avec SIG par exemple)</t>
  </si>
  <si>
    <t>déterminer la surface à parcourir en transect ( 15 à 30% ou + de la surface)</t>
  </si>
  <si>
    <t>déterminer la longueur des transects, en fonction de la largeur utilisée</t>
  </si>
  <si>
    <t>Calculs des seuils/plafonds :</t>
  </si>
  <si>
    <t xml:space="preserve">voir feuille de calcul </t>
  </si>
  <si>
    <t>voir feuille de calcul</t>
  </si>
  <si>
    <r>
      <rPr>
        <b/>
        <u/>
        <sz val="11"/>
        <color theme="1"/>
        <rFont val="Calibri"/>
        <family val="2"/>
        <scheme val="minor"/>
      </rPr>
      <t>Milieux ouverts 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déterminer la nature des lisières sur le terrain , puis mesurer sur SIG (gain de temps)  les longueurs de lisières éligibles  (propices au espèces de lumière, aux papillons, etc)</t>
    </r>
  </si>
  <si>
    <t>PROPRIETE :</t>
  </si>
  <si>
    <t>Numero parcelle</t>
  </si>
  <si>
    <t>8a</t>
  </si>
  <si>
    <t>longueur cum</t>
  </si>
  <si>
    <t xml:space="preserve">largeur </t>
  </si>
  <si>
    <t>TRANSECTS</t>
  </si>
  <si>
    <t>Surface transects (ha)</t>
  </si>
  <si>
    <t>type parcours</t>
  </si>
  <si>
    <t>T</t>
  </si>
  <si>
    <t>T=transect</t>
  </si>
  <si>
    <t>P = plein</t>
  </si>
  <si>
    <t>taux ech</t>
  </si>
  <si>
    <t>C,D</t>
  </si>
  <si>
    <t>SEUILS min  RETENUS  par note</t>
  </si>
  <si>
    <t>A</t>
  </si>
  <si>
    <t>B</t>
  </si>
  <si>
    <t>C</t>
  </si>
  <si>
    <t>D</t>
  </si>
  <si>
    <t>G</t>
  </si>
  <si>
    <t>H</t>
  </si>
  <si>
    <r>
      <t xml:space="preserve">Essences forestières </t>
    </r>
    <r>
      <rPr>
        <b/>
        <sz val="8.5"/>
        <rFont val="Arial"/>
        <family val="2"/>
      </rPr>
      <t>autochtones</t>
    </r>
  </si>
  <si>
    <r>
      <t xml:space="preserve">Structure verticale </t>
    </r>
    <r>
      <rPr>
        <b/>
        <sz val="8.5"/>
        <rFont val="Arial"/>
        <family val="2"/>
      </rPr>
      <t>végétation</t>
    </r>
    <r>
      <rPr>
        <b/>
        <i/>
        <sz val="7.5"/>
        <rFont val="Arial"/>
        <family val="2"/>
      </rPr>
      <t/>
    </r>
  </si>
  <si>
    <r>
      <t>Bois mort au sol de « grosse » circonférence</t>
    </r>
    <r>
      <rPr>
        <sz val="8.5"/>
        <rFont val="Arial"/>
        <family val="2"/>
      </rPr>
      <t xml:space="preserve"> (</t>
    </r>
    <r>
      <rPr>
        <b/>
        <sz val="8.5"/>
        <rFont val="Arial"/>
        <family val="2"/>
      </rPr>
      <t xml:space="preserve">longueur </t>
    </r>
    <r>
      <rPr>
        <b/>
        <sz val="8.5"/>
        <rFont val="Arial"/>
        <family val="2"/>
      </rPr>
      <t>≥</t>
    </r>
    <r>
      <rPr>
        <b/>
        <sz val="8.5"/>
        <rFont val="Arial"/>
        <family val="2"/>
      </rPr>
      <t xml:space="preserve"> 1m</t>
    </r>
    <r>
      <rPr>
        <sz val="8.5"/>
        <rFont val="Arial"/>
        <family val="2"/>
      </rPr>
      <t>)</t>
    </r>
  </si>
  <si>
    <t>Arbres vivants porteurs de microhabitats</t>
  </si>
  <si>
    <t>Milieux ouverts</t>
  </si>
  <si>
    <t>Habitats aquatiques</t>
  </si>
  <si>
    <t>Continuité temporelle de l’état boisé</t>
  </si>
  <si>
    <t>J</t>
  </si>
  <si>
    <t>Milieux rocheux</t>
  </si>
  <si>
    <t>note</t>
  </si>
  <si>
    <t>Liste essences</t>
  </si>
  <si>
    <t>HET,CP,MER,SYCO</t>
  </si>
  <si>
    <t>nbre de strate</t>
  </si>
  <si>
    <t>nbre</t>
  </si>
  <si>
    <t>% surface UG</t>
  </si>
  <si>
    <t>Lg lisière (m)</t>
  </si>
  <si>
    <r>
      <t>Trouées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</si>
  <si>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IBP Gestion</t>
  </si>
  <si>
    <t>IBP contexte</t>
  </si>
  <si>
    <t>IBP total</t>
  </si>
  <si>
    <t>nbre type</t>
  </si>
  <si>
    <t>Unité(s) de Gestion</t>
  </si>
  <si>
    <t>Surface(s) UG (ha)</t>
  </si>
  <si>
    <t>nbre min  pour score = 2</t>
  </si>
  <si>
    <t>Surface
parcourue (ha)</t>
  </si>
  <si>
    <t>3 troncs et
plus</t>
  </si>
  <si>
    <r>
      <t>m</t>
    </r>
    <r>
      <rPr>
        <vertAlign val="superscript"/>
        <sz val="10"/>
        <color theme="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</si>
</sst>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000"/>
    <numFmt numFmtId="166" formatCode="#,#00"/>
    <numFmt numFmtId="167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8.5"/>
      <name val="Arial"/>
    </font>
    <font>
      <b/>
      <sz val="18"/>
      <color theme="1"/>
      <name val="Calibri"/>
      <family val="2"/>
      <scheme val="minor"/>
    </font>
    <font>
      <b/>
      <u/>
      <sz val="8.5"/>
      <name val="Arial"/>
    </font>
    <font>
      <sz val="8.5"/>
      <name val="Arial"/>
    </font>
    <font>
      <sz val="8.5"/>
      <name val="Arial"/>
      <family val="2"/>
    </font>
    <font>
      <b/>
      <u/>
      <sz val="11"/>
      <color theme="1"/>
      <name val="Calibri"/>
      <family val="2"/>
      <scheme val="minor"/>
    </font>
    <font>
      <b/>
      <sz val="8.5"/>
      <name val="Arial"/>
      <family val="2"/>
    </font>
    <font>
      <b/>
      <i/>
      <sz val="7.5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81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/>
    <xf numFmtId="0" fontId="9" fillId="0" borderId="0" xfId="0" applyFont="1"/>
    <xf numFmtId="0" fontId="0" fillId="0" borderId="1" xfId="0" applyBorder="1" applyAlignment="1">
      <alignment horizontal="center"/>
    </xf>
    <xf numFmtId="9" fontId="0" fillId="0" borderId="1" xfId="1" applyFont="1" applyBorder="1"/>
    <xf numFmtId="0" fontId="2" fillId="15" borderId="1" xfId="0" applyFont="1" applyFill="1" applyBorder="1"/>
    <xf numFmtId="0" fontId="2" fillId="16" borderId="44" xfId="0" applyFont="1" applyFill="1" applyBorder="1"/>
    <xf numFmtId="9" fontId="0" fillId="16" borderId="44" xfId="1" applyFont="1" applyFill="1" applyBorder="1"/>
    <xf numFmtId="2" fontId="0" fillId="0" borderId="1" xfId="0" applyNumberFormat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13" xfId="0" applyFill="1" applyBorder="1"/>
    <xf numFmtId="0" fontId="0" fillId="15" borderId="15" xfId="0" applyFill="1" applyBorder="1"/>
    <xf numFmtId="0" fontId="0" fillId="15" borderId="25" xfId="0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4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15" borderId="44" xfId="0" applyFont="1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15" borderId="1" xfId="0" applyFill="1" applyBorder="1" applyAlignment="1">
      <alignment horizontal="center"/>
    </xf>
    <xf numFmtId="0" fontId="0" fillId="0" borderId="1" xfId="0" applyBorder="1" applyAlignment="1"/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15" borderId="7" xfId="0" applyFont="1" applyFill="1" applyBorder="1" applyAlignment="1">
      <alignment horizontal="center"/>
    </xf>
    <xf numFmtId="0" fontId="2" fillId="15" borderId="8" xfId="0" applyFont="1" applyFill="1" applyBorder="1" applyAlignment="1">
      <alignment horizontal="center"/>
    </xf>
    <xf numFmtId="0" fontId="2" fillId="15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4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7" fillId="0" borderId="14" xfId="0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22" fillId="0" borderId="23" xfId="2" applyFont="1" applyFill="1" applyBorder="1" applyAlignment="1">
      <alignment horizontal="center" vertical="center" wrapText="1"/>
    </xf>
    <xf numFmtId="0" fontId="22" fillId="14" borderId="23" xfId="2" applyFont="1" applyFill="1" applyBorder="1" applyAlignment="1">
      <alignment horizontal="center" vertical="center" wrapText="1"/>
    </xf>
    <xf numFmtId="0" fontId="22" fillId="7" borderId="23" xfId="2" applyFont="1" applyFill="1" applyBorder="1" applyAlignment="1">
      <alignment horizontal="center" vertical="center" wrapText="1"/>
    </xf>
    <xf numFmtId="0" fontId="22" fillId="4" borderId="27" xfId="2" applyFont="1" applyFill="1" applyBorder="1" applyAlignment="1">
      <alignment horizontal="center" vertical="center" wrapText="1"/>
    </xf>
    <xf numFmtId="0" fontId="22" fillId="10" borderId="45" xfId="2" applyFont="1" applyFill="1" applyBorder="1" applyAlignment="1">
      <alignment horizontal="center" vertical="center" wrapText="1"/>
    </xf>
    <xf numFmtId="0" fontId="22" fillId="5" borderId="7" xfId="2" applyFont="1" applyFill="1" applyBorder="1" applyAlignment="1">
      <alignment horizontal="center" vertical="center" wrapText="1"/>
    </xf>
    <xf numFmtId="164" fontId="22" fillId="0" borderId="34" xfId="2" applyNumberFormat="1" applyFont="1" applyFill="1" applyBorder="1" applyAlignment="1">
      <alignment horizontal="center" vertical="center"/>
    </xf>
    <xf numFmtId="0" fontId="22" fillId="0" borderId="18" xfId="2" applyFont="1" applyFill="1" applyBorder="1" applyAlignment="1">
      <alignment horizontal="center" vertical="center" wrapText="1"/>
    </xf>
    <xf numFmtId="164" fontId="22" fillId="0" borderId="18" xfId="2" applyNumberFormat="1" applyFont="1" applyFill="1" applyBorder="1" applyAlignment="1">
      <alignment horizontal="center" vertical="center"/>
    </xf>
    <xf numFmtId="0" fontId="22" fillId="13" borderId="18" xfId="2" applyFont="1" applyFill="1" applyBorder="1" applyAlignment="1">
      <alignment horizontal="center" vertical="center" wrapText="1"/>
    </xf>
    <xf numFmtId="0" fontId="22" fillId="10" borderId="46" xfId="2" applyFont="1" applyFill="1" applyBorder="1" applyAlignment="1">
      <alignment horizontal="center" vertical="center" wrapText="1"/>
    </xf>
    <xf numFmtId="0" fontId="22" fillId="5" borderId="28" xfId="2" applyFont="1" applyFill="1" applyBorder="1" applyAlignment="1">
      <alignment horizontal="center" vertical="center" wrapText="1"/>
    </xf>
    <xf numFmtId="164" fontId="22" fillId="0" borderId="19" xfId="2" applyNumberFormat="1" applyFont="1" applyFill="1" applyBorder="1" applyAlignment="1">
      <alignment horizontal="center" vertical="center"/>
    </xf>
    <xf numFmtId="0" fontId="22" fillId="0" borderId="3" xfId="2" applyFont="1" applyFill="1" applyBorder="1" applyAlignment="1">
      <alignment horizontal="center" vertical="center" wrapText="1"/>
    </xf>
    <xf numFmtId="164" fontId="22" fillId="0" borderId="3" xfId="2" applyNumberFormat="1" applyFont="1" applyFill="1" applyBorder="1" applyAlignment="1">
      <alignment horizontal="center" vertical="center"/>
    </xf>
    <xf numFmtId="0" fontId="22" fillId="13" borderId="3" xfId="2" applyFont="1" applyFill="1" applyBorder="1" applyAlignment="1">
      <alignment horizontal="center" vertical="center" wrapText="1"/>
    </xf>
    <xf numFmtId="164" fontId="22" fillId="0" borderId="39" xfId="2" applyNumberFormat="1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center" vertical="center" wrapText="1"/>
    </xf>
    <xf numFmtId="164" fontId="22" fillId="0" borderId="1" xfId="2" applyNumberFormat="1" applyFont="1" applyFill="1" applyBorder="1" applyAlignment="1">
      <alignment horizontal="center" vertical="center"/>
    </xf>
    <xf numFmtId="0" fontId="22" fillId="13" borderId="1" xfId="2" applyFont="1" applyFill="1" applyBorder="1" applyAlignment="1">
      <alignment horizontal="center" vertical="center" wrapText="1"/>
    </xf>
    <xf numFmtId="164" fontId="22" fillId="0" borderId="41" xfId="2" applyNumberFormat="1" applyFont="1" applyFill="1" applyBorder="1" applyAlignment="1">
      <alignment horizontal="center" vertical="center"/>
    </xf>
    <xf numFmtId="164" fontId="23" fillId="0" borderId="2" xfId="2" applyNumberFormat="1" applyFont="1" applyFill="1" applyBorder="1" applyAlignment="1">
      <alignment horizontal="center" vertical="center"/>
    </xf>
    <xf numFmtId="0" fontId="22" fillId="5" borderId="46" xfId="2" applyFont="1" applyFill="1" applyBorder="1" applyAlignment="1">
      <alignment horizontal="center" vertical="center" wrapText="1"/>
    </xf>
    <xf numFmtId="167" fontId="22" fillId="8" borderId="16" xfId="2" applyNumberFormat="1" applyFont="1" applyFill="1" applyBorder="1" applyAlignment="1">
      <alignment horizontal="center" vertical="center"/>
    </xf>
    <xf numFmtId="0" fontId="22" fillId="5" borderId="18" xfId="2" applyFont="1" applyFill="1" applyBorder="1" applyAlignment="1">
      <alignment horizontal="center" vertical="center" wrapText="1"/>
    </xf>
    <xf numFmtId="1" fontId="22" fillId="7" borderId="17" xfId="2" applyNumberFormat="1" applyFont="1" applyFill="1" applyBorder="1" applyAlignment="1">
      <alignment horizontal="center" vertical="center" wrapText="1"/>
    </xf>
    <xf numFmtId="1" fontId="22" fillId="4" borderId="17" xfId="2" applyNumberFormat="1" applyFont="1" applyFill="1" applyBorder="1" applyAlignment="1">
      <alignment horizontal="center" vertical="center" wrapText="1"/>
    </xf>
    <xf numFmtId="164" fontId="22" fillId="6" borderId="26" xfId="2" applyNumberFormat="1" applyFont="1" applyFill="1" applyBorder="1" applyAlignment="1">
      <alignment horizontal="center" vertical="center"/>
    </xf>
    <xf numFmtId="0" fontId="22" fillId="6" borderId="24" xfId="2" applyFont="1" applyFill="1" applyBorder="1" applyAlignment="1">
      <alignment horizontal="center" vertical="center" wrapText="1"/>
    </xf>
    <xf numFmtId="0" fontId="22" fillId="0" borderId="42" xfId="2" applyFont="1" applyFill="1" applyBorder="1" applyAlignment="1">
      <alignment horizontal="center" vertical="center" wrapText="1"/>
    </xf>
    <xf numFmtId="0" fontId="23" fillId="0" borderId="4" xfId="2" applyFont="1" applyFill="1" applyBorder="1" applyAlignment="1">
      <alignment horizontal="center" vertical="center" wrapText="1"/>
    </xf>
    <xf numFmtId="0" fontId="22" fillId="0" borderId="4" xfId="2" applyFont="1" applyFill="1" applyBorder="1" applyAlignment="1">
      <alignment horizontal="center" vertical="center" wrapText="1"/>
    </xf>
    <xf numFmtId="0" fontId="22" fillId="13" borderId="4" xfId="2" applyFont="1" applyFill="1" applyBorder="1" applyAlignment="1">
      <alignment horizontal="center" vertical="center" wrapText="1"/>
    </xf>
    <xf numFmtId="0" fontId="22" fillId="0" borderId="39" xfId="2" applyFont="1" applyFill="1" applyBorder="1" applyAlignment="1">
      <alignment horizontal="center" vertical="center" wrapText="1"/>
    </xf>
    <xf numFmtId="0" fontId="22" fillId="10" borderId="47" xfId="2" applyFont="1" applyFill="1" applyBorder="1" applyAlignment="1">
      <alignment horizontal="center" vertical="center" wrapText="1"/>
    </xf>
    <xf numFmtId="0" fontId="22" fillId="5" borderId="47" xfId="2" applyFont="1" applyFill="1" applyBorder="1" applyAlignment="1">
      <alignment horizontal="center" vertical="center" wrapText="1"/>
    </xf>
    <xf numFmtId="0" fontId="22" fillId="0" borderId="26" xfId="2" applyFont="1" applyFill="1" applyBorder="1" applyAlignment="1">
      <alignment horizontal="center" vertical="center" wrapText="1"/>
    </xf>
    <xf numFmtId="164" fontId="23" fillId="0" borderId="24" xfId="2" applyNumberFormat="1" applyFont="1" applyFill="1" applyBorder="1" applyAlignment="1">
      <alignment horizontal="center" vertical="center"/>
    </xf>
    <xf numFmtId="0" fontId="22" fillId="0" borderId="24" xfId="2" applyFont="1" applyFill="1" applyBorder="1" applyAlignment="1">
      <alignment horizontal="center" vertical="center" wrapText="1"/>
    </xf>
    <xf numFmtId="0" fontId="22" fillId="13" borderId="24" xfId="2" applyFont="1" applyFill="1" applyBorder="1" applyAlignment="1">
      <alignment horizontal="center" vertical="center" wrapText="1"/>
    </xf>
    <xf numFmtId="0" fontId="22" fillId="3" borderId="16" xfId="2" applyFont="1" applyFill="1" applyBorder="1" applyAlignment="1">
      <alignment horizontal="center" vertical="center" wrapText="1"/>
    </xf>
    <xf numFmtId="0" fontId="22" fillId="5" borderId="37" xfId="2" applyFont="1" applyFill="1" applyBorder="1" applyAlignment="1">
      <alignment horizontal="center" vertical="center" wrapText="1"/>
    </xf>
    <xf numFmtId="0" fontId="22" fillId="0" borderId="34" xfId="2" applyFont="1" applyFill="1" applyBorder="1" applyAlignment="1">
      <alignment horizontal="center" vertical="center" wrapText="1"/>
    </xf>
    <xf numFmtId="0" fontId="22" fillId="3" borderId="19" xfId="2" applyFont="1" applyFill="1" applyBorder="1" applyAlignment="1">
      <alignment horizontal="center" vertical="center" wrapText="1"/>
    </xf>
    <xf numFmtId="0" fontId="22" fillId="5" borderId="21" xfId="2" applyFont="1" applyFill="1" applyBorder="1" applyAlignment="1">
      <alignment horizontal="center" vertical="center" wrapText="1"/>
    </xf>
    <xf numFmtId="167" fontId="22" fillId="8" borderId="34" xfId="2" applyNumberFormat="1" applyFont="1" applyFill="1" applyBorder="1" applyAlignment="1">
      <alignment horizontal="center" vertical="center"/>
    </xf>
    <xf numFmtId="1" fontId="22" fillId="7" borderId="18" xfId="2" applyNumberFormat="1" applyFont="1" applyFill="1" applyBorder="1" applyAlignment="1">
      <alignment horizontal="center" vertical="center" wrapText="1"/>
    </xf>
    <xf numFmtId="1" fontId="22" fillId="4" borderId="18" xfId="2" applyNumberFormat="1" applyFont="1" applyFill="1" applyBorder="1" applyAlignment="1">
      <alignment horizontal="center" vertical="center" wrapText="1"/>
    </xf>
    <xf numFmtId="164" fontId="22" fillId="0" borderId="16" xfId="2" applyNumberFormat="1" applyFont="1" applyFill="1" applyBorder="1" applyAlignment="1">
      <alignment horizontal="center" vertical="center"/>
    </xf>
    <xf numFmtId="164" fontId="22" fillId="13" borderId="18" xfId="2" applyNumberFormat="1" applyFont="1" applyFill="1" applyBorder="1" applyAlignment="1">
      <alignment horizontal="center" vertical="center"/>
    </xf>
    <xf numFmtId="1" fontId="22" fillId="0" borderId="1" xfId="2" applyNumberFormat="1" applyFont="1" applyFill="1" applyBorder="1" applyAlignment="1">
      <alignment horizontal="center" vertical="center"/>
    </xf>
    <xf numFmtId="0" fontId="22" fillId="3" borderId="22" xfId="2" applyFont="1" applyFill="1" applyBorder="1" applyAlignment="1">
      <alignment horizontal="center" vertical="center" wrapText="1"/>
    </xf>
    <xf numFmtId="0" fontId="22" fillId="5" borderId="27" xfId="2" applyFont="1" applyFill="1" applyBorder="1" applyAlignment="1">
      <alignment horizontal="center" vertical="center" wrapText="1"/>
    </xf>
    <xf numFmtId="165" fontId="22" fillId="0" borderId="22" xfId="2" applyNumberFormat="1" applyFont="1" applyFill="1" applyBorder="1" applyAlignment="1">
      <alignment horizontal="center" vertical="center"/>
    </xf>
    <xf numFmtId="166" fontId="22" fillId="0" borderId="24" xfId="2" applyNumberFormat="1" applyFont="1" applyFill="1" applyBorder="1" applyAlignment="1">
      <alignment horizontal="center" vertical="center"/>
    </xf>
    <xf numFmtId="164" fontId="22" fillId="0" borderId="24" xfId="2" applyNumberFormat="1" applyFont="1" applyFill="1" applyBorder="1" applyAlignment="1">
      <alignment horizontal="center" vertical="center"/>
    </xf>
    <xf numFmtId="0" fontId="22" fillId="12" borderId="16" xfId="2" applyFont="1" applyFill="1" applyBorder="1" applyAlignment="1">
      <alignment horizontal="center" vertical="center" wrapText="1"/>
    </xf>
    <xf numFmtId="164" fontId="22" fillId="0" borderId="30" xfId="2" applyNumberFormat="1" applyFont="1" applyFill="1" applyBorder="1" applyAlignment="1">
      <alignment horizontal="center" vertical="center"/>
    </xf>
    <xf numFmtId="1" fontId="22" fillId="0" borderId="3" xfId="2" applyNumberFormat="1" applyFont="1" applyFill="1" applyBorder="1" applyAlignment="1">
      <alignment horizontal="center" vertical="center"/>
    </xf>
    <xf numFmtId="0" fontId="22" fillId="12" borderId="19" xfId="2" applyFont="1" applyFill="1" applyBorder="1" applyAlignment="1">
      <alignment horizontal="center" vertical="center" wrapText="1"/>
    </xf>
    <xf numFmtId="164" fontId="22" fillId="13" borderId="3" xfId="2" applyNumberFormat="1" applyFont="1" applyFill="1" applyBorder="1" applyAlignment="1">
      <alignment horizontal="center" vertical="center"/>
    </xf>
    <xf numFmtId="1" fontId="22" fillId="0" borderId="4" xfId="2" applyNumberFormat="1" applyFont="1" applyFill="1" applyBorder="1" applyAlignment="1">
      <alignment horizontal="center" vertical="center"/>
    </xf>
    <xf numFmtId="164" fontId="22" fillId="0" borderId="5" xfId="2" applyNumberFormat="1" applyFont="1" applyFill="1" applyBorder="1" applyAlignment="1">
      <alignment horizontal="center" vertical="center"/>
    </xf>
    <xf numFmtId="1" fontId="22" fillId="13" borderId="1" xfId="2" applyNumberFormat="1" applyFont="1" applyFill="1" applyBorder="1" applyAlignment="1">
      <alignment horizontal="center" vertical="center"/>
    </xf>
    <xf numFmtId="0" fontId="22" fillId="12" borderId="22" xfId="2" applyFont="1" applyFill="1" applyBorder="1" applyAlignment="1">
      <alignment horizontal="center" vertical="center" wrapText="1"/>
    </xf>
    <xf numFmtId="165" fontId="22" fillId="0" borderId="31" xfId="2" applyNumberFormat="1" applyFont="1" applyFill="1" applyBorder="1" applyAlignment="1">
      <alignment horizontal="center" vertical="center"/>
    </xf>
    <xf numFmtId="166" fontId="22" fillId="0" borderId="23" xfId="2" applyNumberFormat="1" applyFont="1" applyFill="1" applyBorder="1" applyAlignment="1">
      <alignment horizontal="center" vertical="center"/>
    </xf>
    <xf numFmtId="0" fontId="22" fillId="13" borderId="23" xfId="2" applyFont="1" applyFill="1" applyBorder="1" applyAlignment="1">
      <alignment horizontal="center" vertical="center" wrapText="1"/>
    </xf>
    <xf numFmtId="164" fontId="22" fillId="0" borderId="23" xfId="2" applyNumberFormat="1" applyFont="1" applyFill="1" applyBorder="1" applyAlignment="1">
      <alignment horizontal="center" vertical="center"/>
    </xf>
    <xf numFmtId="0" fontId="22" fillId="0" borderId="8" xfId="2" applyFont="1" applyFill="1" applyBorder="1" applyAlignment="1">
      <alignment horizontal="center" vertical="center" wrapText="1"/>
    </xf>
    <xf numFmtId="0" fontId="22" fillId="0" borderId="0" xfId="2" applyFont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 wrapText="1"/>
    </xf>
    <xf numFmtId="0" fontId="22" fillId="6" borderId="27" xfId="2" applyFont="1" applyFill="1" applyBorder="1" applyAlignment="1">
      <alignment horizontal="center" vertical="center" wrapText="1"/>
    </xf>
    <xf numFmtId="0" fontId="22" fillId="6" borderId="36" xfId="2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9" fontId="15" fillId="0" borderId="8" xfId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3" fillId="0" borderId="32" xfId="2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20" fillId="14" borderId="5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1" fontId="20" fillId="14" borderId="5" xfId="0" applyNumberFormat="1" applyFont="1" applyFill="1" applyBorder="1" applyAlignment="1">
      <alignment horizontal="center" vertical="center"/>
    </xf>
    <xf numFmtId="0" fontId="20" fillId="11" borderId="9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14" borderId="29" xfId="0" applyFont="1" applyFill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11" borderId="35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13" borderId="6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0" fontId="20" fillId="9" borderId="41" xfId="0" applyFont="1" applyFill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6</xdr:row>
      <xdr:rowOff>76200</xdr:rowOff>
    </xdr:from>
    <xdr:to>
      <xdr:col>9</xdr:col>
      <xdr:colOff>438150</xdr:colOff>
      <xdr:row>17</xdr:row>
      <xdr:rowOff>142875</xdr:rowOff>
    </xdr:to>
    <xdr:pic>
      <xdr:nvPicPr>
        <xdr:cNvPr id="2" name="Picture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789"/>
        <a:stretch/>
      </xdr:blipFill>
      <xdr:spPr bwMode="auto">
        <a:xfrm>
          <a:off x="676275" y="1323975"/>
          <a:ext cx="661987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42"/>
  <sheetViews>
    <sheetView topLeftCell="A7" workbookViewId="0">
      <selection activeCell="B45" sqref="B45"/>
    </sheetView>
  </sheetViews>
  <sheetFormatPr baseColWidth="10" defaultRowHeight="15" x14ac:dyDescent="0.25"/>
  <sheetData>
    <row r="3" spans="2:2" ht="23.25" x14ac:dyDescent="0.35">
      <c r="B3" s="8" t="s">
        <v>71</v>
      </c>
    </row>
    <row r="18" spans="2:11" x14ac:dyDescent="0.25">
      <c r="J18" s="4"/>
      <c r="K18" s="4"/>
    </row>
    <row r="19" spans="2:11" x14ac:dyDescent="0.25">
      <c r="J19" s="5"/>
      <c r="K19" s="5"/>
    </row>
    <row r="20" spans="2:11" x14ac:dyDescent="0.25">
      <c r="J20" s="5"/>
      <c r="K20" s="5"/>
    </row>
    <row r="21" spans="2:11" x14ac:dyDescent="0.25">
      <c r="J21" s="5"/>
      <c r="K21" s="5"/>
    </row>
    <row r="22" spans="2:11" x14ac:dyDescent="0.25">
      <c r="J22" s="5"/>
      <c r="K22" s="5"/>
    </row>
    <row r="24" spans="2:11" x14ac:dyDescent="0.25">
      <c r="B24" s="4" t="s">
        <v>63</v>
      </c>
      <c r="C24" s="4"/>
      <c r="D24" s="4"/>
      <c r="E24" s="4"/>
      <c r="F24" s="4"/>
      <c r="G24" s="4"/>
      <c r="H24" s="4"/>
      <c r="I24" s="4"/>
    </row>
    <row r="25" spans="2:11" x14ac:dyDescent="0.25">
      <c r="B25" s="5" t="s">
        <v>64</v>
      </c>
      <c r="C25" s="5"/>
      <c r="D25" s="5"/>
      <c r="E25" s="5"/>
      <c r="F25" s="5"/>
      <c r="G25" s="5"/>
      <c r="H25" s="5"/>
      <c r="I25" s="5"/>
    </row>
    <row r="26" spans="2:11" x14ac:dyDescent="0.25">
      <c r="B26" s="5" t="s">
        <v>65</v>
      </c>
      <c r="C26" s="5"/>
      <c r="D26" s="5"/>
      <c r="E26" s="5"/>
      <c r="F26" s="5"/>
      <c r="G26" s="5"/>
      <c r="H26" s="5"/>
      <c r="I26" s="5"/>
    </row>
    <row r="27" spans="2:11" x14ac:dyDescent="0.25">
      <c r="B27" s="5" t="s">
        <v>66</v>
      </c>
      <c r="C27" s="5"/>
      <c r="D27" s="5"/>
      <c r="E27" s="5"/>
      <c r="F27" s="5"/>
      <c r="G27" s="5"/>
      <c r="H27" s="5"/>
      <c r="I27" s="5"/>
    </row>
    <row r="28" spans="2:11" x14ac:dyDescent="0.25">
      <c r="B28" s="5" t="s">
        <v>67</v>
      </c>
      <c r="C28" s="5"/>
      <c r="D28" s="5"/>
      <c r="E28" s="5"/>
      <c r="F28" s="5"/>
      <c r="G28" s="5"/>
      <c r="H28" s="5"/>
      <c r="I28" s="5"/>
    </row>
    <row r="30" spans="2:11" x14ac:dyDescent="0.25">
      <c r="B30" s="6" t="s">
        <v>68</v>
      </c>
    </row>
    <row r="31" spans="2:11" x14ac:dyDescent="0.25">
      <c r="B31" s="7" t="s">
        <v>69</v>
      </c>
    </row>
    <row r="34" spans="2:8" x14ac:dyDescent="0.25">
      <c r="B34" s="9" t="s">
        <v>72</v>
      </c>
    </row>
    <row r="35" spans="2:8" x14ac:dyDescent="0.25">
      <c r="B35" t="s">
        <v>73</v>
      </c>
    </row>
    <row r="36" spans="2:8" x14ac:dyDescent="0.25">
      <c r="B36" t="s">
        <v>74</v>
      </c>
    </row>
    <row r="37" spans="2:8" x14ac:dyDescent="0.25">
      <c r="B37" t="s">
        <v>75</v>
      </c>
      <c r="H37" s="6" t="s">
        <v>77</v>
      </c>
    </row>
    <row r="39" spans="2:8" x14ac:dyDescent="0.25">
      <c r="B39" t="s">
        <v>79</v>
      </c>
    </row>
    <row r="40" spans="2:8" x14ac:dyDescent="0.25">
      <c r="B40" t="s">
        <v>70</v>
      </c>
    </row>
    <row r="42" spans="2:8" x14ac:dyDescent="0.25">
      <c r="B42" s="9" t="s">
        <v>76</v>
      </c>
      <c r="E42" s="6" t="s">
        <v>78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workbookViewId="0">
      <selection activeCell="I39" sqref="I39"/>
    </sheetView>
  </sheetViews>
  <sheetFormatPr baseColWidth="10" defaultRowHeight="11.25" x14ac:dyDescent="0.25"/>
  <cols>
    <col min="1" max="2" width="11.42578125" style="121"/>
    <col min="3" max="3" width="24.42578125" style="121" customWidth="1"/>
    <col min="4" max="5" width="11.42578125" style="121"/>
    <col min="6" max="6" width="12.28515625" style="121" customWidth="1"/>
    <col min="7" max="7" width="13.7109375" style="121" customWidth="1"/>
    <col min="8" max="8" width="11.42578125" style="121" customWidth="1"/>
    <col min="9" max="9" width="11.42578125" style="121"/>
    <col min="10" max="10" width="13.7109375" style="121" customWidth="1"/>
    <col min="11" max="13" width="11.42578125" style="121"/>
    <col min="14" max="14" width="13" style="121" customWidth="1"/>
    <col min="15" max="16384" width="11.42578125" style="121"/>
  </cols>
  <sheetData>
    <row r="1" spans="1:18" ht="24.95" customHeight="1" thickBot="1" x14ac:dyDescent="0.3">
      <c r="A1" s="120"/>
      <c r="C1" s="174" t="s">
        <v>23</v>
      </c>
      <c r="D1" s="122"/>
      <c r="E1" s="123">
        <v>2</v>
      </c>
      <c r="F1" s="122"/>
      <c r="G1" s="122" t="s">
        <v>20</v>
      </c>
      <c r="H1" s="122"/>
      <c r="I1" s="122">
        <f>$E$1*10000</f>
        <v>20000</v>
      </c>
      <c r="J1" s="122" t="s">
        <v>126</v>
      </c>
      <c r="K1" s="122"/>
      <c r="L1" s="122"/>
      <c r="M1" s="124"/>
    </row>
    <row r="2" spans="1:18" ht="24.95" customHeight="1" thickBot="1" x14ac:dyDescent="0.3">
      <c r="A2" s="125" t="s">
        <v>26</v>
      </c>
      <c r="C2" s="175"/>
      <c r="D2" s="126"/>
      <c r="E2" s="43" t="str">
        <f>IF(E1&gt;=0.25,"OK","surface parcelle insuffisante, la surface min est de 0,25ha")</f>
        <v>OK</v>
      </c>
      <c r="F2" s="126"/>
      <c r="G2" s="126"/>
      <c r="H2" s="126"/>
      <c r="I2" s="126"/>
      <c r="J2" s="126"/>
      <c r="K2" s="126"/>
      <c r="L2" s="126"/>
      <c r="M2" s="127"/>
    </row>
    <row r="3" spans="1:18" ht="24.95" customHeight="1" x14ac:dyDescent="0.25">
      <c r="C3" s="176"/>
      <c r="D3" s="128" t="s">
        <v>28</v>
      </c>
      <c r="E3" s="128"/>
      <c r="F3" s="129">
        <v>250</v>
      </c>
      <c r="G3" s="128" t="s">
        <v>25</v>
      </c>
      <c r="H3" s="129">
        <v>80</v>
      </c>
      <c r="I3" s="128"/>
      <c r="J3" s="128"/>
      <c r="K3" s="128"/>
      <c r="L3" s="128"/>
      <c r="M3" s="130"/>
    </row>
    <row r="4" spans="1:18" ht="24.95" customHeight="1" thickBot="1" x14ac:dyDescent="0.3">
      <c r="C4" s="177" t="s">
        <v>21</v>
      </c>
      <c r="D4" s="131"/>
      <c r="E4" s="131">
        <f>F3*H3</f>
        <v>20000</v>
      </c>
      <c r="F4" s="131" t="s">
        <v>22</v>
      </c>
      <c r="G4" s="132">
        <f>E4/10000</f>
        <v>2</v>
      </c>
      <c r="H4" s="131" t="s">
        <v>24</v>
      </c>
      <c r="I4" s="131"/>
      <c r="J4" s="131"/>
      <c r="K4" s="131"/>
      <c r="L4" s="131"/>
      <c r="M4" s="133" t="str">
        <f>IF(G4&lt;0.25,"STOP",IF(G4&gt;=1,"OK","insuffisant ou peu précis si évaluation par parcelle : regroupement conseillé ou augmenter la surface parcourue"))</f>
        <v>OK</v>
      </c>
    </row>
    <row r="5" spans="1:18" ht="24.95" customHeight="1" x14ac:dyDescent="0.25">
      <c r="C5" s="174" t="s">
        <v>27</v>
      </c>
      <c r="D5" s="122"/>
      <c r="E5" s="122"/>
      <c r="F5" s="134">
        <f>G4/E1</f>
        <v>1</v>
      </c>
      <c r="G5" s="122"/>
      <c r="H5" s="122"/>
      <c r="I5" s="122"/>
      <c r="J5" s="122"/>
      <c r="K5" s="122"/>
      <c r="L5" s="122"/>
      <c r="M5" s="124"/>
    </row>
    <row r="6" spans="1:18" ht="24.95" customHeight="1" thickBot="1" x14ac:dyDescent="0.3">
      <c r="A6" s="115"/>
      <c r="C6" s="116"/>
      <c r="D6" s="44"/>
      <c r="E6" s="44"/>
      <c r="F6" s="135" t="str">
        <f>IF(F5&lt;0.15,"surface parcourue insuffisante",IF(F5&gt;0.3,"OK mais possibilité de rester entre 15% et 30 %","OK"))</f>
        <v>OK mais possibilité de rester entre 15% et 30 %</v>
      </c>
      <c r="G6" s="44"/>
      <c r="H6" s="44"/>
      <c r="I6" s="44"/>
      <c r="J6" s="131"/>
      <c r="K6" s="131"/>
      <c r="L6" s="131"/>
      <c r="M6" s="136"/>
    </row>
    <row r="7" spans="1:18" ht="24.95" customHeight="1" thickBot="1" x14ac:dyDescent="0.3">
      <c r="A7" s="117"/>
      <c r="B7" s="137"/>
      <c r="C7" s="45" t="s">
        <v>0</v>
      </c>
      <c r="D7" s="45" t="s">
        <v>124</v>
      </c>
      <c r="E7" s="46" t="s">
        <v>1</v>
      </c>
      <c r="F7" s="45" t="s">
        <v>29</v>
      </c>
      <c r="G7" s="47" t="s">
        <v>123</v>
      </c>
      <c r="H7" s="45" t="s">
        <v>57</v>
      </c>
      <c r="I7" s="48" t="s">
        <v>30</v>
      </c>
    </row>
    <row r="8" spans="1:18" ht="24.95" customHeight="1" thickBot="1" x14ac:dyDescent="0.3">
      <c r="A8" s="117"/>
      <c r="B8" s="49" t="s">
        <v>18</v>
      </c>
      <c r="C8" s="50" t="s">
        <v>19</v>
      </c>
      <c r="D8" s="51">
        <v>2.5</v>
      </c>
      <c r="E8" s="52" t="s">
        <v>2</v>
      </c>
      <c r="F8" s="53">
        <v>2.5</v>
      </c>
      <c r="G8" s="54" t="s">
        <v>3</v>
      </c>
      <c r="H8" s="53">
        <v>7.5</v>
      </c>
      <c r="I8" s="54" t="s">
        <v>4</v>
      </c>
      <c r="J8" s="138" t="s">
        <v>39</v>
      </c>
    </row>
    <row r="9" spans="1:18" ht="24.95" customHeight="1" x14ac:dyDescent="0.25">
      <c r="A9" s="117"/>
      <c r="B9" s="55"/>
      <c r="C9" s="56"/>
      <c r="D9" s="57"/>
      <c r="E9" s="58"/>
      <c r="F9" s="59"/>
      <c r="G9" s="60"/>
      <c r="H9" s="59"/>
      <c r="I9" s="60"/>
      <c r="J9" s="139" t="s">
        <v>39</v>
      </c>
      <c r="L9" s="178" t="s">
        <v>45</v>
      </c>
      <c r="M9" s="140"/>
      <c r="N9" s="140"/>
      <c r="O9" s="140"/>
      <c r="P9" s="140"/>
      <c r="Q9" s="140"/>
      <c r="R9" s="141"/>
    </row>
    <row r="10" spans="1:18" ht="24.95" customHeight="1" thickBot="1" x14ac:dyDescent="0.3">
      <c r="A10" s="117"/>
      <c r="B10" s="55"/>
      <c r="C10" s="56"/>
      <c r="D10" s="61" t="s">
        <v>62</v>
      </c>
      <c r="E10" s="62"/>
      <c r="F10" s="63" t="s">
        <v>62</v>
      </c>
      <c r="G10" s="64">
        <v>2</v>
      </c>
      <c r="H10" s="63">
        <v>3</v>
      </c>
      <c r="I10" s="64">
        <v>6</v>
      </c>
      <c r="J10" s="142" t="s">
        <v>39</v>
      </c>
      <c r="L10" s="179" t="s">
        <v>21</v>
      </c>
      <c r="M10" s="143"/>
      <c r="N10" s="144" t="s">
        <v>44</v>
      </c>
      <c r="O10" s="144" t="s">
        <v>43</v>
      </c>
      <c r="P10" s="145"/>
      <c r="Q10" s="145"/>
      <c r="R10" s="139"/>
    </row>
    <row r="11" spans="1:18" ht="24.95" customHeight="1" x14ac:dyDescent="0.25">
      <c r="A11" s="117"/>
      <c r="B11" s="55"/>
      <c r="C11" s="56"/>
      <c r="D11" s="65" t="s">
        <v>33</v>
      </c>
      <c r="E11" s="66"/>
      <c r="F11" s="62" t="s">
        <v>33</v>
      </c>
      <c r="G11" s="64">
        <v>2</v>
      </c>
      <c r="H11" s="62" t="s">
        <v>61</v>
      </c>
      <c r="I11" s="64">
        <v>5</v>
      </c>
      <c r="J11" s="142" t="s">
        <v>39</v>
      </c>
      <c r="L11" s="146">
        <v>2.4</v>
      </c>
      <c r="M11" s="141" t="s">
        <v>24</v>
      </c>
      <c r="N11" s="147">
        <f>$L$12/O11</f>
        <v>2400</v>
      </c>
      <c r="O11" s="148">
        <v>10</v>
      </c>
      <c r="P11" s="145"/>
      <c r="Q11" s="145"/>
      <c r="R11" s="139"/>
    </row>
    <row r="12" spans="1:18" ht="24.95" customHeight="1" thickBot="1" x14ac:dyDescent="0.3">
      <c r="A12" s="117"/>
      <c r="B12" s="55"/>
      <c r="C12" s="56"/>
      <c r="D12" s="65" t="s">
        <v>36</v>
      </c>
      <c r="E12" s="66"/>
      <c r="F12" s="62" t="s">
        <v>36</v>
      </c>
      <c r="G12" s="64">
        <v>1</v>
      </c>
      <c r="H12" s="62" t="s">
        <v>60</v>
      </c>
      <c r="I12" s="64">
        <v>4</v>
      </c>
      <c r="J12" s="142" t="s">
        <v>39</v>
      </c>
      <c r="L12" s="149">
        <f>L11*10000</f>
        <v>24000</v>
      </c>
      <c r="M12" s="139" t="s">
        <v>22</v>
      </c>
      <c r="N12" s="150">
        <f>$L$12/O12</f>
        <v>1600</v>
      </c>
      <c r="O12" s="148">
        <v>15</v>
      </c>
      <c r="P12" s="145"/>
      <c r="Q12" s="145"/>
      <c r="R12" s="139"/>
    </row>
    <row r="13" spans="1:18" ht="24.95" customHeight="1" thickBot="1" x14ac:dyDescent="0.3">
      <c r="A13" s="117"/>
      <c r="B13" s="55"/>
      <c r="C13" s="67" t="s">
        <v>37</v>
      </c>
      <c r="D13" s="68">
        <f>$G$4</f>
        <v>2</v>
      </c>
      <c r="E13" s="69"/>
      <c r="F13" s="52">
        <f>(D13/D14)*F14</f>
        <v>2</v>
      </c>
      <c r="G13" s="70">
        <f>ROUND(F13,0)</f>
        <v>2</v>
      </c>
      <c r="H13" s="52">
        <f>(F13/F14)*H14</f>
        <v>6</v>
      </c>
      <c r="I13" s="71">
        <f>ROUNDUP(H13,0)</f>
        <v>6</v>
      </c>
      <c r="J13" s="151" t="s">
        <v>38</v>
      </c>
      <c r="K13" s="152"/>
      <c r="L13" s="153"/>
      <c r="M13" s="154"/>
      <c r="N13" s="155">
        <f>$L$12/O13</f>
        <v>1200</v>
      </c>
      <c r="O13" s="156">
        <v>20</v>
      </c>
      <c r="P13" s="157"/>
      <c r="Q13" s="157"/>
      <c r="R13" s="154"/>
    </row>
    <row r="14" spans="1:18" ht="24.95" customHeight="1" thickBot="1" x14ac:dyDescent="0.3">
      <c r="A14" s="117"/>
      <c r="B14" s="55"/>
      <c r="C14" s="67"/>
      <c r="D14" s="72">
        <v>1</v>
      </c>
      <c r="E14" s="73" t="s">
        <v>5</v>
      </c>
      <c r="F14" s="73">
        <v>1</v>
      </c>
      <c r="G14" s="73" t="s">
        <v>17</v>
      </c>
      <c r="H14" s="73">
        <v>3</v>
      </c>
      <c r="I14" s="73" t="s">
        <v>125</v>
      </c>
      <c r="J14" s="118" t="s">
        <v>40</v>
      </c>
    </row>
    <row r="15" spans="1:18" ht="24.95" customHeight="1" x14ac:dyDescent="0.25">
      <c r="A15" s="117"/>
      <c r="B15" s="55"/>
      <c r="C15" s="67"/>
      <c r="D15" s="74" t="s">
        <v>31</v>
      </c>
      <c r="E15" s="75"/>
      <c r="F15" s="76" t="s">
        <v>32</v>
      </c>
      <c r="G15" s="77">
        <v>1</v>
      </c>
      <c r="H15" s="76">
        <v>2</v>
      </c>
      <c r="I15" s="77">
        <v>2</v>
      </c>
      <c r="J15" s="142" t="s">
        <v>39</v>
      </c>
    </row>
    <row r="16" spans="1:18" ht="24.95" customHeight="1" x14ac:dyDescent="0.25">
      <c r="A16" s="117"/>
      <c r="B16" s="55"/>
      <c r="C16" s="67"/>
      <c r="D16" s="78" t="s">
        <v>34</v>
      </c>
      <c r="E16" s="66"/>
      <c r="F16" s="62" t="s">
        <v>34</v>
      </c>
      <c r="G16" s="64">
        <v>0</v>
      </c>
      <c r="H16" s="62">
        <v>1</v>
      </c>
      <c r="I16" s="64">
        <v>1</v>
      </c>
      <c r="J16" s="142" t="s">
        <v>39</v>
      </c>
    </row>
    <row r="17" spans="1:13" ht="24.95" customHeight="1" thickBot="1" x14ac:dyDescent="0.3">
      <c r="A17" s="117"/>
      <c r="B17" s="79"/>
      <c r="C17" s="80"/>
      <c r="D17" s="81" t="s">
        <v>35</v>
      </c>
      <c r="E17" s="82"/>
      <c r="F17" s="83" t="s">
        <v>35</v>
      </c>
      <c r="G17" s="84">
        <v>0</v>
      </c>
      <c r="H17" s="83" t="s">
        <v>59</v>
      </c>
      <c r="I17" s="84">
        <v>1</v>
      </c>
      <c r="J17" s="158" t="s">
        <v>39</v>
      </c>
    </row>
    <row r="18" spans="1:13" ht="24.95" customHeight="1" x14ac:dyDescent="0.25">
      <c r="A18" s="117"/>
      <c r="B18" s="85" t="s">
        <v>10</v>
      </c>
      <c r="C18" s="86" t="s">
        <v>11</v>
      </c>
      <c r="D18" s="87">
        <v>2.5</v>
      </c>
      <c r="E18" s="52" t="s">
        <v>6</v>
      </c>
      <c r="F18" s="52">
        <v>2.5</v>
      </c>
      <c r="G18" s="54" t="s">
        <v>7</v>
      </c>
      <c r="H18" s="52">
        <v>12.5</v>
      </c>
      <c r="I18" s="54" t="s">
        <v>8</v>
      </c>
      <c r="J18" s="141" t="s">
        <v>39</v>
      </c>
    </row>
    <row r="19" spans="1:13" ht="24.95" customHeight="1" x14ac:dyDescent="0.25">
      <c r="A19" s="117"/>
      <c r="B19" s="88"/>
      <c r="C19" s="89"/>
      <c r="D19" s="74"/>
      <c r="E19" s="76"/>
      <c r="F19" s="76"/>
      <c r="G19" s="77"/>
      <c r="H19" s="76"/>
      <c r="I19" s="77"/>
      <c r="J19" s="159"/>
    </row>
    <row r="20" spans="1:13" ht="24.95" customHeight="1" x14ac:dyDescent="0.25">
      <c r="A20" s="117"/>
      <c r="B20" s="88"/>
      <c r="C20" s="89"/>
      <c r="D20" s="74"/>
      <c r="E20" s="76"/>
      <c r="F20" s="76"/>
      <c r="G20" s="77"/>
      <c r="H20" s="76"/>
      <c r="I20" s="77"/>
      <c r="J20" s="159"/>
    </row>
    <row r="21" spans="1:13" ht="24.95" customHeight="1" x14ac:dyDescent="0.25">
      <c r="A21" s="117"/>
      <c r="B21" s="88"/>
      <c r="C21" s="89"/>
      <c r="D21" s="78" t="s">
        <v>33</v>
      </c>
      <c r="E21" s="62"/>
      <c r="F21" s="62" t="s">
        <v>33</v>
      </c>
      <c r="G21" s="64">
        <v>2</v>
      </c>
      <c r="H21" s="62" t="s">
        <v>49</v>
      </c>
      <c r="I21" s="64">
        <v>8</v>
      </c>
      <c r="J21" s="139" t="s">
        <v>39</v>
      </c>
    </row>
    <row r="22" spans="1:13" ht="24.95" customHeight="1" thickBot="1" x14ac:dyDescent="0.3">
      <c r="A22" s="117"/>
      <c r="B22" s="88"/>
      <c r="C22" s="89"/>
      <c r="D22" s="78" t="s">
        <v>36</v>
      </c>
      <c r="E22" s="62"/>
      <c r="F22" s="62" t="s">
        <v>47</v>
      </c>
      <c r="G22" s="64">
        <v>1</v>
      </c>
      <c r="H22" s="62" t="s">
        <v>48</v>
      </c>
      <c r="I22" s="64">
        <v>7</v>
      </c>
      <c r="J22" s="160" t="s">
        <v>39</v>
      </c>
    </row>
    <row r="23" spans="1:13" ht="24.95" customHeight="1" x14ac:dyDescent="0.25">
      <c r="A23" s="117"/>
      <c r="B23" s="88"/>
      <c r="C23" s="89"/>
      <c r="D23" s="90">
        <f>$G$4</f>
        <v>2</v>
      </c>
      <c r="E23" s="69"/>
      <c r="F23" s="52">
        <f>(D23/D24)*F24</f>
        <v>2</v>
      </c>
      <c r="G23" s="91">
        <f>ROUND(F23,0)</f>
        <v>2</v>
      </c>
      <c r="H23" s="52">
        <f>(F23/F24)*H24</f>
        <v>10</v>
      </c>
      <c r="I23" s="92">
        <f>ROUNDUP(H23,0)</f>
        <v>10</v>
      </c>
      <c r="J23" s="161" t="s">
        <v>38</v>
      </c>
    </row>
    <row r="24" spans="1:13" ht="24.95" customHeight="1" thickBot="1" x14ac:dyDescent="0.3">
      <c r="A24" s="117"/>
      <c r="B24" s="88"/>
      <c r="C24" s="89"/>
      <c r="D24" s="72">
        <v>1</v>
      </c>
      <c r="E24" s="73" t="s">
        <v>9</v>
      </c>
      <c r="F24" s="73">
        <v>1</v>
      </c>
      <c r="G24" s="73" t="s">
        <v>41</v>
      </c>
      <c r="H24" s="73">
        <v>5</v>
      </c>
      <c r="I24" s="73">
        <v>5</v>
      </c>
      <c r="J24" s="119" t="s">
        <v>40</v>
      </c>
    </row>
    <row r="25" spans="1:13" ht="24.95" customHeight="1" x14ac:dyDescent="0.25">
      <c r="A25" s="117"/>
      <c r="B25" s="88"/>
      <c r="C25" s="89"/>
      <c r="D25" s="93" t="s">
        <v>31</v>
      </c>
      <c r="E25" s="69"/>
      <c r="F25" s="53">
        <v>0.7</v>
      </c>
      <c r="G25" s="94">
        <v>1</v>
      </c>
      <c r="H25" s="63">
        <v>3.3</v>
      </c>
      <c r="I25" s="64">
        <v>4</v>
      </c>
      <c r="J25" s="141" t="s">
        <v>39</v>
      </c>
      <c r="M25" s="121">
        <v>1</v>
      </c>
    </row>
    <row r="26" spans="1:13" ht="24.95" customHeight="1" x14ac:dyDescent="0.25">
      <c r="A26" s="117"/>
      <c r="B26" s="88"/>
      <c r="C26" s="89"/>
      <c r="D26" s="61" t="s">
        <v>34</v>
      </c>
      <c r="E26" s="95"/>
      <c r="F26" s="63" t="s">
        <v>58</v>
      </c>
      <c r="G26" s="64">
        <v>0</v>
      </c>
      <c r="H26" s="63" t="s">
        <v>62</v>
      </c>
      <c r="I26" s="162">
        <v>2</v>
      </c>
      <c r="J26" s="139" t="s">
        <v>39</v>
      </c>
    </row>
    <row r="27" spans="1:13" ht="24.95" customHeight="1" thickBot="1" x14ac:dyDescent="0.3">
      <c r="A27" s="117"/>
      <c r="B27" s="96"/>
      <c r="C27" s="97"/>
      <c r="D27" s="98" t="s">
        <v>35</v>
      </c>
      <c r="E27" s="83" t="s">
        <v>9</v>
      </c>
      <c r="F27" s="99" t="s">
        <v>9</v>
      </c>
      <c r="G27" s="84">
        <v>1</v>
      </c>
      <c r="H27" s="100">
        <v>1.2</v>
      </c>
      <c r="I27" s="84">
        <v>2</v>
      </c>
      <c r="J27" s="154" t="s">
        <v>39</v>
      </c>
    </row>
    <row r="28" spans="1:13" ht="24.95" customHeight="1" thickBot="1" x14ac:dyDescent="0.3">
      <c r="A28" s="117"/>
      <c r="B28" s="101" t="s">
        <v>15</v>
      </c>
      <c r="C28" s="86" t="s">
        <v>103</v>
      </c>
      <c r="D28" s="102">
        <v>2.5</v>
      </c>
      <c r="E28" s="76" t="s">
        <v>6</v>
      </c>
      <c r="F28" s="59">
        <v>2.5</v>
      </c>
      <c r="G28" s="60" t="s">
        <v>13</v>
      </c>
      <c r="H28" s="103">
        <v>15</v>
      </c>
      <c r="I28" s="60" t="s">
        <v>14</v>
      </c>
      <c r="J28" s="141" t="s">
        <v>39</v>
      </c>
    </row>
    <row r="29" spans="1:13" ht="24.95" customHeight="1" thickBot="1" x14ac:dyDescent="0.3">
      <c r="A29" s="117"/>
      <c r="B29" s="104"/>
      <c r="C29" s="89"/>
      <c r="D29" s="102"/>
      <c r="E29" s="58"/>
      <c r="F29" s="59"/>
      <c r="G29" s="60"/>
      <c r="H29" s="103"/>
      <c r="I29" s="60"/>
      <c r="J29" s="141" t="s">
        <v>39</v>
      </c>
    </row>
    <row r="30" spans="1:13" ht="24.95" customHeight="1" thickBot="1" x14ac:dyDescent="0.3">
      <c r="A30" s="117"/>
      <c r="B30" s="104"/>
      <c r="C30" s="89"/>
      <c r="D30" s="102" t="s">
        <v>33</v>
      </c>
      <c r="E30" s="58"/>
      <c r="F30" s="59" t="s">
        <v>33</v>
      </c>
      <c r="G30" s="60">
        <v>2</v>
      </c>
      <c r="H30" s="103">
        <v>9</v>
      </c>
      <c r="I30" s="60">
        <v>9</v>
      </c>
      <c r="J30" s="141" t="s">
        <v>39</v>
      </c>
    </row>
    <row r="31" spans="1:13" ht="24.95" customHeight="1" thickBot="1" x14ac:dyDescent="0.3">
      <c r="A31" s="117"/>
      <c r="B31" s="104"/>
      <c r="C31" s="89"/>
      <c r="D31" s="102" t="s">
        <v>36</v>
      </c>
      <c r="E31" s="58"/>
      <c r="F31" s="59" t="s">
        <v>36</v>
      </c>
      <c r="G31" s="60">
        <v>1</v>
      </c>
      <c r="H31" s="103" t="s">
        <v>49</v>
      </c>
      <c r="I31" s="60">
        <v>8</v>
      </c>
      <c r="J31" s="141" t="s">
        <v>39</v>
      </c>
    </row>
    <row r="32" spans="1:13" ht="24.95" customHeight="1" x14ac:dyDescent="0.25">
      <c r="A32" s="117"/>
      <c r="B32" s="104"/>
      <c r="C32" s="89"/>
      <c r="D32" s="90">
        <f>$G$4</f>
        <v>2</v>
      </c>
      <c r="E32" s="69"/>
      <c r="F32" s="52">
        <f>(D32/D33)*F33</f>
        <v>2</v>
      </c>
      <c r="G32" s="91">
        <f>ROUND(F32,0)</f>
        <v>2</v>
      </c>
      <c r="H32" s="52">
        <f>(F32/F33)*H33</f>
        <v>12</v>
      </c>
      <c r="I32" s="92">
        <f>ROUNDUP(H32,0)</f>
        <v>12</v>
      </c>
      <c r="J32" s="161" t="s">
        <v>38</v>
      </c>
    </row>
    <row r="33" spans="1:10" ht="24.95" customHeight="1" thickBot="1" x14ac:dyDescent="0.3">
      <c r="A33" s="117"/>
      <c r="B33" s="104"/>
      <c r="C33" s="89"/>
      <c r="D33" s="72">
        <v>1</v>
      </c>
      <c r="E33" s="73" t="s">
        <v>9</v>
      </c>
      <c r="F33" s="73">
        <v>1</v>
      </c>
      <c r="G33" s="73" t="s">
        <v>46</v>
      </c>
      <c r="H33" s="73">
        <v>6</v>
      </c>
      <c r="I33" s="73" t="s">
        <v>16</v>
      </c>
      <c r="J33" s="119" t="s">
        <v>40</v>
      </c>
    </row>
    <row r="34" spans="1:10" ht="24.95" customHeight="1" thickBot="1" x14ac:dyDescent="0.3">
      <c r="A34" s="117"/>
      <c r="B34" s="104"/>
      <c r="C34" s="89"/>
      <c r="D34" s="102" t="s">
        <v>31</v>
      </c>
      <c r="E34" s="58" t="s">
        <v>9</v>
      </c>
      <c r="F34" s="59" t="s">
        <v>32</v>
      </c>
      <c r="G34" s="105" t="s">
        <v>42</v>
      </c>
      <c r="H34" s="106">
        <v>4</v>
      </c>
      <c r="I34" s="60" t="s">
        <v>12</v>
      </c>
      <c r="J34" s="163" t="s">
        <v>39</v>
      </c>
    </row>
    <row r="35" spans="1:10" ht="24.95" customHeight="1" thickBot="1" x14ac:dyDescent="0.3">
      <c r="B35" s="104"/>
      <c r="C35" s="89"/>
      <c r="D35" s="107" t="s">
        <v>34</v>
      </c>
      <c r="E35" s="58" t="s">
        <v>9</v>
      </c>
      <c r="F35" s="59" t="s">
        <v>34</v>
      </c>
      <c r="G35" s="108">
        <v>1</v>
      </c>
      <c r="H35" s="95">
        <v>2</v>
      </c>
      <c r="I35" s="60">
        <v>2</v>
      </c>
      <c r="J35" s="154" t="s">
        <v>39</v>
      </c>
    </row>
    <row r="36" spans="1:10" ht="24.95" customHeight="1" thickBot="1" x14ac:dyDescent="0.3">
      <c r="B36" s="109"/>
      <c r="C36" s="97"/>
      <c r="D36" s="110" t="s">
        <v>35</v>
      </c>
      <c r="E36" s="45" t="s">
        <v>9</v>
      </c>
      <c r="F36" s="111" t="s">
        <v>35</v>
      </c>
      <c r="G36" s="112">
        <v>1</v>
      </c>
      <c r="H36" s="113">
        <v>1.5</v>
      </c>
      <c r="I36" s="112">
        <v>2</v>
      </c>
      <c r="J36" s="164" t="s">
        <v>39</v>
      </c>
    </row>
    <row r="37" spans="1:10" ht="24.95" customHeight="1" thickBot="1" x14ac:dyDescent="0.3"/>
    <row r="38" spans="1:10" ht="24.95" customHeight="1" x14ac:dyDescent="0.25">
      <c r="B38" s="180" t="s">
        <v>50</v>
      </c>
      <c r="C38" s="165"/>
      <c r="D38" s="166" t="s">
        <v>51</v>
      </c>
      <c r="E38" s="114" t="s">
        <v>56</v>
      </c>
      <c r="F38" s="165"/>
      <c r="G38" s="166" t="s">
        <v>55</v>
      </c>
      <c r="H38" s="165"/>
      <c r="I38" s="165"/>
      <c r="J38" s="138"/>
    </row>
    <row r="39" spans="1:10" ht="24.95" customHeight="1" thickBot="1" x14ac:dyDescent="0.3">
      <c r="B39" s="167"/>
      <c r="C39" s="168" t="s">
        <v>53</v>
      </c>
      <c r="D39" s="168">
        <v>1</v>
      </c>
      <c r="E39" s="168">
        <v>2</v>
      </c>
      <c r="F39" s="169" t="s">
        <v>52</v>
      </c>
      <c r="G39" s="168">
        <f>E39</f>
        <v>2</v>
      </c>
      <c r="H39" s="168"/>
      <c r="I39" s="168"/>
      <c r="J39" s="142"/>
    </row>
    <row r="40" spans="1:10" ht="24.95" customHeight="1" thickBot="1" x14ac:dyDescent="0.3">
      <c r="B40" s="170"/>
      <c r="C40" s="171" t="s">
        <v>54</v>
      </c>
      <c r="D40" s="171">
        <f>G4</f>
        <v>2</v>
      </c>
      <c r="E40" s="171">
        <f>E39*D40</f>
        <v>4</v>
      </c>
      <c r="F40" s="172" t="s">
        <v>52</v>
      </c>
      <c r="G40" s="173">
        <f>ROUND(E40,0)</f>
        <v>4</v>
      </c>
      <c r="H40" s="171"/>
      <c r="I40" s="171"/>
      <c r="J40" s="158"/>
    </row>
    <row r="41" spans="1:10" ht="24.95" customHeight="1" x14ac:dyDescent="0.25"/>
  </sheetData>
  <mergeCells count="7">
    <mergeCell ref="B28:B36"/>
    <mergeCell ref="C28:C36"/>
    <mergeCell ref="C13:C17"/>
    <mergeCell ref="C8:C12"/>
    <mergeCell ref="B8:B17"/>
    <mergeCell ref="C18:C27"/>
    <mergeCell ref="B18:B27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M32"/>
  <sheetViews>
    <sheetView workbookViewId="0">
      <selection activeCell="AG21" sqref="AG21"/>
    </sheetView>
  </sheetViews>
  <sheetFormatPr baseColWidth="10" defaultRowHeight="15" x14ac:dyDescent="0.25"/>
  <cols>
    <col min="2" max="2" width="21.7109375" customWidth="1"/>
    <col min="3" max="3" width="18.42578125" customWidth="1"/>
    <col min="4" max="5" width="15.42578125" customWidth="1"/>
    <col min="6" max="6" width="22.42578125" customWidth="1"/>
    <col min="7" max="7" width="15.28515625" customWidth="1"/>
    <col min="16" max="18" width="18.28515625" customWidth="1"/>
    <col min="19" max="20" width="15.28515625" customWidth="1"/>
    <col min="21" max="22" width="18.140625" customWidth="1"/>
    <col min="23" max="24" width="14.7109375" customWidth="1"/>
    <col min="27" max="31" width="13.140625" customWidth="1"/>
    <col min="37" max="39" width="11.42578125" style="3"/>
  </cols>
  <sheetData>
    <row r="2" spans="2:39" ht="15.75" thickBot="1" x14ac:dyDescent="0.3">
      <c r="E2" t="s">
        <v>89</v>
      </c>
    </row>
    <row r="3" spans="2:39" ht="45.75" thickBot="1" x14ac:dyDescent="0.3">
      <c r="C3" s="17" t="s">
        <v>80</v>
      </c>
      <c r="D3" s="18"/>
      <c r="E3" t="s">
        <v>90</v>
      </c>
      <c r="J3" s="40" t="s">
        <v>93</v>
      </c>
      <c r="K3" s="36"/>
      <c r="L3" s="36"/>
      <c r="M3" s="36"/>
      <c r="N3" s="36"/>
      <c r="O3" s="36"/>
      <c r="P3" s="41" t="s">
        <v>100</v>
      </c>
      <c r="Q3" s="42"/>
      <c r="R3" s="27" t="s">
        <v>101</v>
      </c>
      <c r="S3" s="28"/>
      <c r="T3" s="27" t="s">
        <v>19</v>
      </c>
      <c r="U3" s="28"/>
      <c r="V3" s="27" t="s">
        <v>102</v>
      </c>
      <c r="W3" s="28"/>
      <c r="X3" s="27" t="s">
        <v>11</v>
      </c>
      <c r="Y3" s="28"/>
      <c r="Z3" s="35" t="s">
        <v>103</v>
      </c>
      <c r="AA3" s="34"/>
      <c r="AB3" s="31" t="s">
        <v>104</v>
      </c>
      <c r="AC3" s="32"/>
      <c r="AD3" s="32"/>
      <c r="AE3" s="32"/>
      <c r="AF3" s="20" t="s">
        <v>106</v>
      </c>
      <c r="AG3" s="27" t="s">
        <v>105</v>
      </c>
      <c r="AH3" s="28"/>
      <c r="AI3" s="27" t="s">
        <v>108</v>
      </c>
      <c r="AJ3" s="28"/>
    </row>
    <row r="4" spans="2:39" x14ac:dyDescent="0.25">
      <c r="F4" s="37" t="s">
        <v>85</v>
      </c>
      <c r="G4" s="38"/>
      <c r="H4" s="39"/>
      <c r="J4" s="16" t="s">
        <v>92</v>
      </c>
      <c r="K4" s="16"/>
      <c r="L4" s="16" t="s">
        <v>10</v>
      </c>
      <c r="M4" s="16"/>
      <c r="N4" s="16" t="s">
        <v>15</v>
      </c>
      <c r="O4" s="16"/>
      <c r="P4" s="29" t="s">
        <v>94</v>
      </c>
      <c r="Q4" s="30"/>
      <c r="R4" s="29" t="s">
        <v>95</v>
      </c>
      <c r="S4" s="30"/>
      <c r="T4" s="29" t="s">
        <v>96</v>
      </c>
      <c r="U4" s="30"/>
      <c r="V4" s="29" t="s">
        <v>97</v>
      </c>
      <c r="W4" s="30"/>
      <c r="X4" s="29" t="s">
        <v>10</v>
      </c>
      <c r="Y4" s="30"/>
      <c r="Z4" s="33" t="s">
        <v>15</v>
      </c>
      <c r="AA4" s="36"/>
      <c r="AB4" s="33" t="s">
        <v>98</v>
      </c>
      <c r="AC4" s="34"/>
      <c r="AD4" s="34"/>
      <c r="AE4" s="34"/>
      <c r="AF4" s="19" t="s">
        <v>99</v>
      </c>
      <c r="AG4" s="29" t="s">
        <v>107</v>
      </c>
      <c r="AH4" s="30"/>
      <c r="AI4" s="29" t="s">
        <v>107</v>
      </c>
      <c r="AJ4" s="30"/>
      <c r="AK4" s="25" t="s">
        <v>117</v>
      </c>
      <c r="AL4" s="25" t="s">
        <v>118</v>
      </c>
      <c r="AM4" s="25" t="s">
        <v>119</v>
      </c>
    </row>
    <row r="5" spans="2:39" ht="17.25" x14ac:dyDescent="0.25">
      <c r="B5" s="12" t="s">
        <v>81</v>
      </c>
      <c r="C5" s="12" t="s">
        <v>121</v>
      </c>
      <c r="D5" s="12" t="s">
        <v>122</v>
      </c>
      <c r="E5" s="12" t="s">
        <v>87</v>
      </c>
      <c r="F5" s="12" t="s">
        <v>86</v>
      </c>
      <c r="G5" s="12" t="s">
        <v>83</v>
      </c>
      <c r="H5" s="12" t="s">
        <v>84</v>
      </c>
      <c r="I5" s="13" t="s">
        <v>91</v>
      </c>
      <c r="J5" s="16">
        <v>2</v>
      </c>
      <c r="K5" s="16">
        <v>5</v>
      </c>
      <c r="L5" s="16">
        <v>2</v>
      </c>
      <c r="M5" s="16">
        <v>5</v>
      </c>
      <c r="N5" s="16">
        <v>2</v>
      </c>
      <c r="O5" s="16">
        <v>5</v>
      </c>
      <c r="P5" s="21" t="s">
        <v>110</v>
      </c>
      <c r="Q5" s="21" t="s">
        <v>109</v>
      </c>
      <c r="R5" s="22" t="s">
        <v>112</v>
      </c>
      <c r="S5" s="22" t="s">
        <v>109</v>
      </c>
      <c r="T5" s="22" t="s">
        <v>113</v>
      </c>
      <c r="U5" s="23" t="s">
        <v>109</v>
      </c>
      <c r="V5" s="22" t="s">
        <v>113</v>
      </c>
      <c r="W5" s="23" t="s">
        <v>109</v>
      </c>
      <c r="X5" s="22" t="s">
        <v>113</v>
      </c>
      <c r="Y5" s="23" t="s">
        <v>109</v>
      </c>
      <c r="Z5" s="22" t="s">
        <v>113</v>
      </c>
      <c r="AA5" s="23" t="s">
        <v>109</v>
      </c>
      <c r="AB5" s="23" t="s">
        <v>115</v>
      </c>
      <c r="AC5" s="23" t="s">
        <v>116</v>
      </c>
      <c r="AD5" s="2" t="s">
        <v>114</v>
      </c>
      <c r="AE5" s="2" t="s">
        <v>109</v>
      </c>
      <c r="AF5" s="23" t="s">
        <v>109</v>
      </c>
      <c r="AG5" s="22" t="s">
        <v>120</v>
      </c>
      <c r="AH5" s="23" t="s">
        <v>109</v>
      </c>
      <c r="AI5" s="22" t="s">
        <v>113</v>
      </c>
      <c r="AJ5" s="23" t="s">
        <v>109</v>
      </c>
      <c r="AK5" s="10"/>
      <c r="AL5" s="10"/>
      <c r="AM5" s="10"/>
    </row>
    <row r="6" spans="2:39" ht="21" x14ac:dyDescent="0.35">
      <c r="B6" s="10">
        <v>8</v>
      </c>
      <c r="C6" s="10" t="s">
        <v>82</v>
      </c>
      <c r="D6" s="10">
        <v>5.5</v>
      </c>
      <c r="E6" s="10" t="s">
        <v>88</v>
      </c>
      <c r="F6" s="15">
        <v>1</v>
      </c>
      <c r="G6" s="10">
        <v>250</v>
      </c>
      <c r="H6" s="10">
        <v>40</v>
      </c>
      <c r="I6" s="14">
        <f>F6/D6</f>
        <v>0.18181818181818182</v>
      </c>
      <c r="J6" s="1">
        <v>1</v>
      </c>
      <c r="K6" s="1">
        <v>3</v>
      </c>
      <c r="L6" s="1">
        <v>1</v>
      </c>
      <c r="M6" s="1">
        <v>5</v>
      </c>
      <c r="N6" s="1">
        <v>1</v>
      </c>
      <c r="O6" s="1">
        <v>6</v>
      </c>
      <c r="P6" s="10" t="s">
        <v>111</v>
      </c>
      <c r="Q6" s="10">
        <v>2</v>
      </c>
      <c r="R6" s="10">
        <v>3</v>
      </c>
      <c r="S6" s="10">
        <v>2</v>
      </c>
      <c r="T6" s="10">
        <v>4</v>
      </c>
      <c r="U6" s="10">
        <v>5</v>
      </c>
      <c r="V6" s="10">
        <v>1</v>
      </c>
      <c r="W6" s="24">
        <v>2</v>
      </c>
      <c r="X6" s="24">
        <v>3</v>
      </c>
      <c r="Y6" s="1">
        <v>2</v>
      </c>
      <c r="Z6" s="1">
        <v>6</v>
      </c>
      <c r="AA6" s="1">
        <v>5</v>
      </c>
      <c r="AB6" s="1">
        <v>120</v>
      </c>
      <c r="AC6" s="1">
        <v>0</v>
      </c>
      <c r="AD6" s="11">
        <f>240/10000</f>
        <v>2.4E-2</v>
      </c>
      <c r="AE6" s="1">
        <v>5</v>
      </c>
      <c r="AF6" s="1">
        <v>5</v>
      </c>
      <c r="AG6" s="24">
        <v>1</v>
      </c>
      <c r="AH6" s="1">
        <v>2</v>
      </c>
      <c r="AI6" s="24">
        <v>0</v>
      </c>
      <c r="AJ6" s="1">
        <v>0</v>
      </c>
      <c r="AK6" s="26">
        <f>Q6+S6+U6+W6+Y6+AA6</f>
        <v>18</v>
      </c>
      <c r="AL6" s="26">
        <f>AF6+AE6+AJ6</f>
        <v>10</v>
      </c>
      <c r="AM6" s="26">
        <f>AK6+AL6</f>
        <v>28</v>
      </c>
    </row>
    <row r="7" spans="2:39" ht="21" x14ac:dyDescent="0.35">
      <c r="B7" s="10"/>
      <c r="C7" s="10"/>
      <c r="D7" s="10"/>
      <c r="E7" s="10"/>
      <c r="F7" s="10"/>
      <c r="G7" s="10"/>
      <c r="H7" s="10"/>
      <c r="I7" s="14" t="e">
        <f t="shared" ref="I7:I32" si="0">F7/D7</f>
        <v>#DIV/0!</v>
      </c>
      <c r="J7" s="1"/>
      <c r="K7" s="1"/>
      <c r="L7" s="1"/>
      <c r="M7" s="1"/>
      <c r="N7" s="1"/>
      <c r="O7" s="1"/>
      <c r="P7" s="10"/>
      <c r="Q7" s="10"/>
      <c r="R7" s="10"/>
      <c r="S7" s="10"/>
      <c r="T7" s="10"/>
      <c r="U7" s="10"/>
      <c r="V7" s="10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26">
        <f t="shared" ref="AK7:AK32" si="1">Q7+S7+U7+W7+Y7+AA7</f>
        <v>0</v>
      </c>
      <c r="AL7" s="26">
        <f t="shared" ref="AL7:AL32" si="2">AF7+AE7+AJ7</f>
        <v>0</v>
      </c>
      <c r="AM7" s="26">
        <f t="shared" ref="AM7:AM32" si="3">AK7+AL7</f>
        <v>0</v>
      </c>
    </row>
    <row r="8" spans="2:39" ht="21" x14ac:dyDescent="0.35">
      <c r="B8" s="10"/>
      <c r="C8" s="10"/>
      <c r="D8" s="10"/>
      <c r="E8" s="10"/>
      <c r="F8" s="10"/>
      <c r="G8" s="10"/>
      <c r="H8" s="10"/>
      <c r="I8" s="14" t="e">
        <f t="shared" si="0"/>
        <v>#DIV/0!</v>
      </c>
      <c r="J8" s="1"/>
      <c r="K8" s="1"/>
      <c r="L8" s="1"/>
      <c r="M8" s="1"/>
      <c r="N8" s="1"/>
      <c r="O8" s="1"/>
      <c r="P8" s="10"/>
      <c r="Q8" s="10"/>
      <c r="R8" s="10"/>
      <c r="S8" s="10"/>
      <c r="T8" s="10"/>
      <c r="U8" s="10"/>
      <c r="V8" s="10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26">
        <f t="shared" si="1"/>
        <v>0</v>
      </c>
      <c r="AL8" s="26">
        <f t="shared" si="2"/>
        <v>0</v>
      </c>
      <c r="AM8" s="26">
        <f t="shared" si="3"/>
        <v>0</v>
      </c>
    </row>
    <row r="9" spans="2:39" ht="21" x14ac:dyDescent="0.35">
      <c r="B9" s="10"/>
      <c r="C9" s="10"/>
      <c r="D9" s="10"/>
      <c r="E9" s="10"/>
      <c r="F9" s="10"/>
      <c r="G9" s="10"/>
      <c r="H9" s="10"/>
      <c r="I9" s="14" t="e">
        <f t="shared" si="0"/>
        <v>#DIV/0!</v>
      </c>
      <c r="J9" s="1"/>
      <c r="K9" s="1"/>
      <c r="L9" s="1"/>
      <c r="M9" s="1"/>
      <c r="N9" s="1"/>
      <c r="O9" s="1"/>
      <c r="P9" s="10"/>
      <c r="Q9" s="10"/>
      <c r="R9" s="10"/>
      <c r="S9" s="10"/>
      <c r="T9" s="10"/>
      <c r="U9" s="10"/>
      <c r="V9" s="10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26">
        <f t="shared" si="1"/>
        <v>0</v>
      </c>
      <c r="AL9" s="26">
        <f t="shared" si="2"/>
        <v>0</v>
      </c>
      <c r="AM9" s="26">
        <f t="shared" si="3"/>
        <v>0</v>
      </c>
    </row>
    <row r="10" spans="2:39" ht="21" x14ac:dyDescent="0.35">
      <c r="B10" s="10"/>
      <c r="C10" s="10"/>
      <c r="D10" s="10"/>
      <c r="E10" s="10"/>
      <c r="F10" s="10"/>
      <c r="G10" s="10"/>
      <c r="H10" s="10"/>
      <c r="I10" s="14" t="e">
        <f t="shared" si="0"/>
        <v>#DIV/0!</v>
      </c>
      <c r="J10" s="1"/>
      <c r="K10" s="1"/>
      <c r="L10" s="1"/>
      <c r="M10" s="1"/>
      <c r="N10" s="1"/>
      <c r="O10" s="1"/>
      <c r="P10" s="10"/>
      <c r="Q10" s="10"/>
      <c r="R10" s="10"/>
      <c r="S10" s="10"/>
      <c r="T10" s="10"/>
      <c r="U10" s="10"/>
      <c r="V10" s="10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26">
        <f t="shared" si="1"/>
        <v>0</v>
      </c>
      <c r="AL10" s="26">
        <f t="shared" si="2"/>
        <v>0</v>
      </c>
      <c r="AM10" s="26">
        <f t="shared" si="3"/>
        <v>0</v>
      </c>
    </row>
    <row r="11" spans="2:39" ht="21" x14ac:dyDescent="0.35">
      <c r="B11" s="10"/>
      <c r="C11" s="10"/>
      <c r="D11" s="10"/>
      <c r="E11" s="10"/>
      <c r="F11" s="10"/>
      <c r="G11" s="10"/>
      <c r="H11" s="10"/>
      <c r="I11" s="14" t="e">
        <f t="shared" si="0"/>
        <v>#DIV/0!</v>
      </c>
      <c r="J11" s="1"/>
      <c r="K11" s="1"/>
      <c r="L11" s="1"/>
      <c r="M11" s="1"/>
      <c r="N11" s="1"/>
      <c r="O11" s="1"/>
      <c r="P11" s="10"/>
      <c r="Q11" s="10"/>
      <c r="R11" s="10"/>
      <c r="S11" s="10"/>
      <c r="T11" s="10"/>
      <c r="U11" s="10"/>
      <c r="V11" s="10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26">
        <f t="shared" si="1"/>
        <v>0</v>
      </c>
      <c r="AL11" s="26">
        <f t="shared" si="2"/>
        <v>0</v>
      </c>
      <c r="AM11" s="26">
        <f t="shared" si="3"/>
        <v>0</v>
      </c>
    </row>
    <row r="12" spans="2:39" ht="21" x14ac:dyDescent="0.35">
      <c r="B12" s="10"/>
      <c r="C12" s="10"/>
      <c r="D12" s="10"/>
      <c r="E12" s="10"/>
      <c r="F12" s="10"/>
      <c r="G12" s="10"/>
      <c r="H12" s="10"/>
      <c r="I12" s="14" t="e">
        <f t="shared" si="0"/>
        <v>#DIV/0!</v>
      </c>
      <c r="J12" s="1"/>
      <c r="K12" s="1"/>
      <c r="L12" s="1"/>
      <c r="M12" s="1"/>
      <c r="N12" s="1"/>
      <c r="O12" s="1"/>
      <c r="P12" s="10"/>
      <c r="Q12" s="10"/>
      <c r="R12" s="10"/>
      <c r="S12" s="10"/>
      <c r="T12" s="10"/>
      <c r="U12" s="10"/>
      <c r="V12" s="10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26">
        <f t="shared" si="1"/>
        <v>0</v>
      </c>
      <c r="AL12" s="26">
        <f t="shared" si="2"/>
        <v>0</v>
      </c>
      <c r="AM12" s="26">
        <f t="shared" si="3"/>
        <v>0</v>
      </c>
    </row>
    <row r="13" spans="2:39" ht="21" x14ac:dyDescent="0.35">
      <c r="B13" s="10"/>
      <c r="C13" s="10"/>
      <c r="D13" s="10"/>
      <c r="E13" s="10"/>
      <c r="F13" s="10"/>
      <c r="G13" s="10"/>
      <c r="H13" s="10"/>
      <c r="I13" s="14" t="e">
        <f t="shared" si="0"/>
        <v>#DIV/0!</v>
      </c>
      <c r="J13" s="1"/>
      <c r="K13" s="1"/>
      <c r="L13" s="1"/>
      <c r="M13" s="1"/>
      <c r="N13" s="1"/>
      <c r="O13" s="1"/>
      <c r="P13" s="10"/>
      <c r="Q13" s="10"/>
      <c r="R13" s="10"/>
      <c r="S13" s="10"/>
      <c r="T13" s="10"/>
      <c r="U13" s="10"/>
      <c r="V13" s="1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26">
        <f t="shared" si="1"/>
        <v>0</v>
      </c>
      <c r="AL13" s="26">
        <f t="shared" si="2"/>
        <v>0</v>
      </c>
      <c r="AM13" s="26">
        <f t="shared" si="3"/>
        <v>0</v>
      </c>
    </row>
    <row r="14" spans="2:39" ht="21" x14ac:dyDescent="0.35">
      <c r="B14" s="10"/>
      <c r="C14" s="10"/>
      <c r="D14" s="10"/>
      <c r="E14" s="10"/>
      <c r="F14" s="10"/>
      <c r="G14" s="10"/>
      <c r="H14" s="10"/>
      <c r="I14" s="14" t="e">
        <f t="shared" si="0"/>
        <v>#DIV/0!</v>
      </c>
      <c r="J14" s="1"/>
      <c r="K14" s="1"/>
      <c r="L14" s="1"/>
      <c r="M14" s="1"/>
      <c r="N14" s="1"/>
      <c r="O14" s="1"/>
      <c r="P14" s="10"/>
      <c r="Q14" s="10"/>
      <c r="R14" s="10"/>
      <c r="S14" s="10"/>
      <c r="T14" s="10"/>
      <c r="U14" s="10"/>
      <c r="V14" s="10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26">
        <f t="shared" si="1"/>
        <v>0</v>
      </c>
      <c r="AL14" s="26">
        <f t="shared" si="2"/>
        <v>0</v>
      </c>
      <c r="AM14" s="26">
        <f t="shared" si="3"/>
        <v>0</v>
      </c>
    </row>
    <row r="15" spans="2:39" ht="21" x14ac:dyDescent="0.35">
      <c r="B15" s="10"/>
      <c r="C15" s="10"/>
      <c r="D15" s="10"/>
      <c r="E15" s="10"/>
      <c r="F15" s="10"/>
      <c r="G15" s="10"/>
      <c r="H15" s="10"/>
      <c r="I15" s="14" t="e">
        <f t="shared" si="0"/>
        <v>#DIV/0!</v>
      </c>
      <c r="J15" s="1"/>
      <c r="K15" s="1"/>
      <c r="L15" s="1"/>
      <c r="M15" s="1"/>
      <c r="N15" s="1"/>
      <c r="O15" s="1"/>
      <c r="P15" s="10"/>
      <c r="Q15" s="10"/>
      <c r="R15" s="10"/>
      <c r="S15" s="10"/>
      <c r="T15" s="10"/>
      <c r="U15" s="10"/>
      <c r="V15" s="10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26">
        <f t="shared" si="1"/>
        <v>0</v>
      </c>
      <c r="AL15" s="26">
        <f t="shared" si="2"/>
        <v>0</v>
      </c>
      <c r="AM15" s="26">
        <f t="shared" si="3"/>
        <v>0</v>
      </c>
    </row>
    <row r="16" spans="2:39" ht="21" x14ac:dyDescent="0.35">
      <c r="B16" s="10"/>
      <c r="C16" s="10"/>
      <c r="D16" s="10"/>
      <c r="E16" s="10"/>
      <c r="F16" s="10"/>
      <c r="G16" s="10"/>
      <c r="H16" s="10"/>
      <c r="I16" s="14" t="e">
        <f t="shared" si="0"/>
        <v>#DIV/0!</v>
      </c>
      <c r="J16" s="1"/>
      <c r="K16" s="1"/>
      <c r="L16" s="1"/>
      <c r="M16" s="1"/>
      <c r="N16" s="1"/>
      <c r="O16" s="1"/>
      <c r="P16" s="10"/>
      <c r="Q16" s="10"/>
      <c r="R16" s="10"/>
      <c r="S16" s="10"/>
      <c r="T16" s="10"/>
      <c r="U16" s="10"/>
      <c r="V16" s="10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6">
        <f t="shared" si="1"/>
        <v>0</v>
      </c>
      <c r="AL16" s="26">
        <f t="shared" si="2"/>
        <v>0</v>
      </c>
      <c r="AM16" s="26">
        <f t="shared" si="3"/>
        <v>0</v>
      </c>
    </row>
    <row r="17" spans="2:39" ht="21" x14ac:dyDescent="0.35">
      <c r="B17" s="10"/>
      <c r="C17" s="10"/>
      <c r="D17" s="10"/>
      <c r="E17" s="10"/>
      <c r="F17" s="10"/>
      <c r="G17" s="10"/>
      <c r="H17" s="10"/>
      <c r="I17" s="14" t="e">
        <f t="shared" si="0"/>
        <v>#DIV/0!</v>
      </c>
      <c r="J17" s="1"/>
      <c r="K17" s="1"/>
      <c r="L17" s="1"/>
      <c r="M17" s="1"/>
      <c r="N17" s="1"/>
      <c r="O17" s="1"/>
      <c r="P17" s="10"/>
      <c r="Q17" s="10"/>
      <c r="R17" s="10"/>
      <c r="S17" s="10"/>
      <c r="T17" s="10"/>
      <c r="U17" s="10"/>
      <c r="V17" s="10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26">
        <f t="shared" si="1"/>
        <v>0</v>
      </c>
      <c r="AL17" s="26">
        <f t="shared" si="2"/>
        <v>0</v>
      </c>
      <c r="AM17" s="26">
        <f t="shared" si="3"/>
        <v>0</v>
      </c>
    </row>
    <row r="18" spans="2:39" ht="21" x14ac:dyDescent="0.35">
      <c r="B18" s="10"/>
      <c r="C18" s="10"/>
      <c r="D18" s="10"/>
      <c r="E18" s="10"/>
      <c r="F18" s="10"/>
      <c r="G18" s="10"/>
      <c r="H18" s="10"/>
      <c r="I18" s="14" t="e">
        <f t="shared" si="0"/>
        <v>#DIV/0!</v>
      </c>
      <c r="J18" s="1"/>
      <c r="K18" s="1"/>
      <c r="L18" s="1"/>
      <c r="M18" s="1"/>
      <c r="N18" s="1"/>
      <c r="O18" s="1"/>
      <c r="P18" s="10"/>
      <c r="Q18" s="10"/>
      <c r="R18" s="10"/>
      <c r="S18" s="10"/>
      <c r="T18" s="10"/>
      <c r="U18" s="10"/>
      <c r="V18" s="10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26">
        <f t="shared" si="1"/>
        <v>0</v>
      </c>
      <c r="AL18" s="26">
        <f t="shared" si="2"/>
        <v>0</v>
      </c>
      <c r="AM18" s="26">
        <f t="shared" si="3"/>
        <v>0</v>
      </c>
    </row>
    <row r="19" spans="2:39" ht="21" x14ac:dyDescent="0.35">
      <c r="B19" s="10"/>
      <c r="C19" s="10"/>
      <c r="D19" s="10"/>
      <c r="E19" s="10"/>
      <c r="F19" s="10"/>
      <c r="G19" s="10"/>
      <c r="H19" s="10"/>
      <c r="I19" s="14" t="e">
        <f t="shared" si="0"/>
        <v>#DIV/0!</v>
      </c>
      <c r="J19" s="1"/>
      <c r="K19" s="1"/>
      <c r="L19" s="1"/>
      <c r="M19" s="1"/>
      <c r="N19" s="1"/>
      <c r="O19" s="1"/>
      <c r="P19" s="10"/>
      <c r="Q19" s="10"/>
      <c r="R19" s="10"/>
      <c r="S19" s="10"/>
      <c r="T19" s="10"/>
      <c r="U19" s="10"/>
      <c r="V19" s="10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6">
        <f t="shared" si="1"/>
        <v>0</v>
      </c>
      <c r="AL19" s="26">
        <f t="shared" si="2"/>
        <v>0</v>
      </c>
      <c r="AM19" s="26">
        <f t="shared" si="3"/>
        <v>0</v>
      </c>
    </row>
    <row r="20" spans="2:39" ht="21" x14ac:dyDescent="0.35">
      <c r="B20" s="10"/>
      <c r="C20" s="10"/>
      <c r="D20" s="10"/>
      <c r="E20" s="10"/>
      <c r="F20" s="10"/>
      <c r="G20" s="10"/>
      <c r="H20" s="10"/>
      <c r="I20" s="14" t="e">
        <f t="shared" si="0"/>
        <v>#DIV/0!</v>
      </c>
      <c r="J20" s="1"/>
      <c r="K20" s="1"/>
      <c r="L20" s="1"/>
      <c r="M20" s="1"/>
      <c r="N20" s="1"/>
      <c r="O20" s="1"/>
      <c r="P20" s="10"/>
      <c r="Q20" s="10"/>
      <c r="R20" s="10"/>
      <c r="S20" s="10"/>
      <c r="T20" s="10"/>
      <c r="U20" s="10"/>
      <c r="V20" s="10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6">
        <f t="shared" si="1"/>
        <v>0</v>
      </c>
      <c r="AL20" s="26">
        <f t="shared" si="2"/>
        <v>0</v>
      </c>
      <c r="AM20" s="26">
        <f t="shared" si="3"/>
        <v>0</v>
      </c>
    </row>
    <row r="21" spans="2:39" ht="21" x14ac:dyDescent="0.35">
      <c r="B21" s="10"/>
      <c r="C21" s="10"/>
      <c r="D21" s="10"/>
      <c r="E21" s="10"/>
      <c r="F21" s="10"/>
      <c r="G21" s="10"/>
      <c r="H21" s="10"/>
      <c r="I21" s="14" t="e">
        <f t="shared" si="0"/>
        <v>#DIV/0!</v>
      </c>
      <c r="J21" s="1"/>
      <c r="K21" s="1"/>
      <c r="L21" s="1"/>
      <c r="M21" s="1"/>
      <c r="N21" s="1"/>
      <c r="O21" s="1"/>
      <c r="P21" s="10"/>
      <c r="Q21" s="10"/>
      <c r="R21" s="10"/>
      <c r="S21" s="10"/>
      <c r="T21" s="10"/>
      <c r="U21" s="10"/>
      <c r="V21" s="10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6">
        <f t="shared" si="1"/>
        <v>0</v>
      </c>
      <c r="AL21" s="26">
        <f t="shared" si="2"/>
        <v>0</v>
      </c>
      <c r="AM21" s="26">
        <f t="shared" si="3"/>
        <v>0</v>
      </c>
    </row>
    <row r="22" spans="2:39" ht="21" x14ac:dyDescent="0.35">
      <c r="B22" s="10"/>
      <c r="C22" s="10"/>
      <c r="D22" s="10"/>
      <c r="E22" s="10"/>
      <c r="F22" s="10"/>
      <c r="G22" s="10"/>
      <c r="H22" s="10"/>
      <c r="I22" s="14" t="e">
        <f t="shared" si="0"/>
        <v>#DIV/0!</v>
      </c>
      <c r="J22" s="1"/>
      <c r="K22" s="1"/>
      <c r="L22" s="1"/>
      <c r="M22" s="1"/>
      <c r="N22" s="1"/>
      <c r="O22" s="1"/>
      <c r="P22" s="10"/>
      <c r="Q22" s="10"/>
      <c r="R22" s="10"/>
      <c r="S22" s="10"/>
      <c r="T22" s="10"/>
      <c r="U22" s="10"/>
      <c r="V22" s="10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6">
        <f t="shared" si="1"/>
        <v>0</v>
      </c>
      <c r="AL22" s="26">
        <f t="shared" si="2"/>
        <v>0</v>
      </c>
      <c r="AM22" s="26">
        <f t="shared" si="3"/>
        <v>0</v>
      </c>
    </row>
    <row r="23" spans="2:39" ht="21" x14ac:dyDescent="0.35">
      <c r="B23" s="10"/>
      <c r="C23" s="10"/>
      <c r="D23" s="10"/>
      <c r="E23" s="10"/>
      <c r="F23" s="10"/>
      <c r="G23" s="10"/>
      <c r="H23" s="10"/>
      <c r="I23" s="14" t="e">
        <f t="shared" si="0"/>
        <v>#DIV/0!</v>
      </c>
      <c r="J23" s="1"/>
      <c r="K23" s="1"/>
      <c r="L23" s="1"/>
      <c r="M23" s="1"/>
      <c r="N23" s="1"/>
      <c r="O23" s="1"/>
      <c r="P23" s="10"/>
      <c r="Q23" s="10"/>
      <c r="R23" s="10"/>
      <c r="S23" s="10"/>
      <c r="T23" s="10"/>
      <c r="U23" s="10"/>
      <c r="V23" s="10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6">
        <f t="shared" si="1"/>
        <v>0</v>
      </c>
      <c r="AL23" s="26">
        <f t="shared" si="2"/>
        <v>0</v>
      </c>
      <c r="AM23" s="26">
        <f t="shared" si="3"/>
        <v>0</v>
      </c>
    </row>
    <row r="24" spans="2:39" ht="21" x14ac:dyDescent="0.35">
      <c r="B24" s="10"/>
      <c r="C24" s="10"/>
      <c r="D24" s="10"/>
      <c r="E24" s="10"/>
      <c r="F24" s="10"/>
      <c r="G24" s="10"/>
      <c r="H24" s="10"/>
      <c r="I24" s="14" t="e">
        <f t="shared" si="0"/>
        <v>#DIV/0!</v>
      </c>
      <c r="J24" s="1"/>
      <c r="K24" s="1"/>
      <c r="L24" s="1"/>
      <c r="M24" s="1"/>
      <c r="N24" s="1"/>
      <c r="O24" s="1"/>
      <c r="P24" s="10"/>
      <c r="Q24" s="10"/>
      <c r="R24" s="10"/>
      <c r="S24" s="10"/>
      <c r="T24" s="10"/>
      <c r="U24" s="10"/>
      <c r="V24" s="10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6">
        <f t="shared" si="1"/>
        <v>0</v>
      </c>
      <c r="AL24" s="26">
        <f t="shared" si="2"/>
        <v>0</v>
      </c>
      <c r="AM24" s="26">
        <f t="shared" si="3"/>
        <v>0</v>
      </c>
    </row>
    <row r="25" spans="2:39" ht="21" x14ac:dyDescent="0.35">
      <c r="B25" s="10"/>
      <c r="C25" s="10"/>
      <c r="D25" s="10"/>
      <c r="E25" s="10"/>
      <c r="F25" s="10"/>
      <c r="G25" s="10"/>
      <c r="H25" s="10"/>
      <c r="I25" s="14" t="e">
        <f t="shared" si="0"/>
        <v>#DIV/0!</v>
      </c>
      <c r="J25" s="1"/>
      <c r="K25" s="1"/>
      <c r="L25" s="1"/>
      <c r="M25" s="1"/>
      <c r="N25" s="1"/>
      <c r="O25" s="1"/>
      <c r="P25" s="10"/>
      <c r="Q25" s="10"/>
      <c r="R25" s="10"/>
      <c r="S25" s="10"/>
      <c r="T25" s="10"/>
      <c r="U25" s="10"/>
      <c r="V25" s="10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6">
        <f t="shared" si="1"/>
        <v>0</v>
      </c>
      <c r="AL25" s="26">
        <f t="shared" si="2"/>
        <v>0</v>
      </c>
      <c r="AM25" s="26">
        <f t="shared" si="3"/>
        <v>0</v>
      </c>
    </row>
    <row r="26" spans="2:39" ht="21" x14ac:dyDescent="0.35">
      <c r="B26" s="10"/>
      <c r="C26" s="10"/>
      <c r="D26" s="10"/>
      <c r="E26" s="10"/>
      <c r="F26" s="10"/>
      <c r="G26" s="10"/>
      <c r="H26" s="10"/>
      <c r="I26" s="14" t="e">
        <f t="shared" si="0"/>
        <v>#DIV/0!</v>
      </c>
      <c r="J26" s="1"/>
      <c r="K26" s="1"/>
      <c r="L26" s="1"/>
      <c r="M26" s="1"/>
      <c r="N26" s="1"/>
      <c r="O26" s="1"/>
      <c r="P26" s="10"/>
      <c r="Q26" s="10"/>
      <c r="R26" s="10"/>
      <c r="S26" s="10"/>
      <c r="T26" s="10"/>
      <c r="U26" s="10"/>
      <c r="V26" s="10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6">
        <f t="shared" si="1"/>
        <v>0</v>
      </c>
      <c r="AL26" s="26">
        <f t="shared" si="2"/>
        <v>0</v>
      </c>
      <c r="AM26" s="26">
        <f t="shared" si="3"/>
        <v>0</v>
      </c>
    </row>
    <row r="27" spans="2:39" ht="21" x14ac:dyDescent="0.35">
      <c r="B27" s="10"/>
      <c r="C27" s="10"/>
      <c r="D27" s="10"/>
      <c r="E27" s="10"/>
      <c r="F27" s="10"/>
      <c r="G27" s="10"/>
      <c r="H27" s="10"/>
      <c r="I27" s="14" t="e">
        <f t="shared" si="0"/>
        <v>#DIV/0!</v>
      </c>
      <c r="J27" s="1"/>
      <c r="K27" s="1"/>
      <c r="L27" s="1"/>
      <c r="M27" s="1"/>
      <c r="N27" s="1"/>
      <c r="O27" s="1"/>
      <c r="P27" s="10"/>
      <c r="Q27" s="10"/>
      <c r="R27" s="10"/>
      <c r="S27" s="10"/>
      <c r="T27" s="10"/>
      <c r="U27" s="10"/>
      <c r="V27" s="10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6">
        <f t="shared" si="1"/>
        <v>0</v>
      </c>
      <c r="AL27" s="26">
        <f t="shared" si="2"/>
        <v>0</v>
      </c>
      <c r="AM27" s="26">
        <f t="shared" si="3"/>
        <v>0</v>
      </c>
    </row>
    <row r="28" spans="2:39" ht="21" x14ac:dyDescent="0.35">
      <c r="B28" s="10"/>
      <c r="C28" s="10"/>
      <c r="D28" s="10"/>
      <c r="E28" s="10"/>
      <c r="F28" s="10"/>
      <c r="G28" s="10"/>
      <c r="H28" s="10"/>
      <c r="I28" s="14" t="e">
        <f t="shared" si="0"/>
        <v>#DIV/0!</v>
      </c>
      <c r="J28" s="1"/>
      <c r="K28" s="1"/>
      <c r="L28" s="1"/>
      <c r="M28" s="1"/>
      <c r="N28" s="1"/>
      <c r="O28" s="1"/>
      <c r="P28" s="10"/>
      <c r="Q28" s="10"/>
      <c r="R28" s="10"/>
      <c r="S28" s="10"/>
      <c r="T28" s="10"/>
      <c r="U28" s="10"/>
      <c r="V28" s="10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6">
        <f t="shared" si="1"/>
        <v>0</v>
      </c>
      <c r="AL28" s="26">
        <f t="shared" si="2"/>
        <v>0</v>
      </c>
      <c r="AM28" s="26">
        <f t="shared" si="3"/>
        <v>0</v>
      </c>
    </row>
    <row r="29" spans="2:39" ht="21" x14ac:dyDescent="0.35">
      <c r="B29" s="10"/>
      <c r="C29" s="10"/>
      <c r="D29" s="10"/>
      <c r="E29" s="10"/>
      <c r="F29" s="10"/>
      <c r="G29" s="10"/>
      <c r="H29" s="10"/>
      <c r="I29" s="14" t="e">
        <f t="shared" si="0"/>
        <v>#DIV/0!</v>
      </c>
      <c r="J29" s="1"/>
      <c r="K29" s="1"/>
      <c r="L29" s="1"/>
      <c r="M29" s="1"/>
      <c r="N29" s="1"/>
      <c r="O29" s="1"/>
      <c r="P29" s="10"/>
      <c r="Q29" s="10"/>
      <c r="R29" s="10"/>
      <c r="S29" s="10"/>
      <c r="T29" s="10"/>
      <c r="U29" s="10"/>
      <c r="V29" s="10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6">
        <f t="shared" si="1"/>
        <v>0</v>
      </c>
      <c r="AL29" s="26">
        <f t="shared" si="2"/>
        <v>0</v>
      </c>
      <c r="AM29" s="26">
        <f t="shared" si="3"/>
        <v>0</v>
      </c>
    </row>
    <row r="30" spans="2:39" ht="21" x14ac:dyDescent="0.35">
      <c r="B30" s="10"/>
      <c r="C30" s="10"/>
      <c r="D30" s="10"/>
      <c r="E30" s="10"/>
      <c r="F30" s="10"/>
      <c r="G30" s="10"/>
      <c r="H30" s="10"/>
      <c r="I30" s="14" t="e">
        <f t="shared" si="0"/>
        <v>#DIV/0!</v>
      </c>
      <c r="J30" s="1"/>
      <c r="K30" s="1"/>
      <c r="L30" s="1"/>
      <c r="M30" s="1"/>
      <c r="N30" s="1"/>
      <c r="O30" s="1"/>
      <c r="P30" s="10"/>
      <c r="Q30" s="10"/>
      <c r="R30" s="10"/>
      <c r="S30" s="10"/>
      <c r="T30" s="10"/>
      <c r="U30" s="10"/>
      <c r="V30" s="10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6">
        <f t="shared" si="1"/>
        <v>0</v>
      </c>
      <c r="AL30" s="26">
        <f t="shared" si="2"/>
        <v>0</v>
      </c>
      <c r="AM30" s="26">
        <f t="shared" si="3"/>
        <v>0</v>
      </c>
    </row>
    <row r="31" spans="2:39" ht="21" x14ac:dyDescent="0.35">
      <c r="B31" s="10"/>
      <c r="C31" s="10"/>
      <c r="D31" s="10"/>
      <c r="E31" s="10"/>
      <c r="F31" s="10"/>
      <c r="G31" s="10"/>
      <c r="H31" s="10"/>
      <c r="I31" s="14" t="e">
        <f t="shared" si="0"/>
        <v>#DIV/0!</v>
      </c>
      <c r="J31" s="1"/>
      <c r="K31" s="1"/>
      <c r="L31" s="1"/>
      <c r="M31" s="1"/>
      <c r="N31" s="1"/>
      <c r="O31" s="1"/>
      <c r="P31" s="10"/>
      <c r="Q31" s="10"/>
      <c r="R31" s="10"/>
      <c r="S31" s="10"/>
      <c r="T31" s="10"/>
      <c r="U31" s="10"/>
      <c r="V31" s="10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6">
        <f t="shared" si="1"/>
        <v>0</v>
      </c>
      <c r="AL31" s="26">
        <f t="shared" si="2"/>
        <v>0</v>
      </c>
      <c r="AM31" s="26">
        <f t="shared" si="3"/>
        <v>0</v>
      </c>
    </row>
    <row r="32" spans="2:39" ht="21" x14ac:dyDescent="0.35">
      <c r="B32" s="10"/>
      <c r="C32" s="10"/>
      <c r="D32" s="10"/>
      <c r="E32" s="10"/>
      <c r="F32" s="10"/>
      <c r="G32" s="10"/>
      <c r="H32" s="10"/>
      <c r="I32" s="14" t="e">
        <f t="shared" si="0"/>
        <v>#DIV/0!</v>
      </c>
      <c r="J32" s="1"/>
      <c r="K32" s="1"/>
      <c r="L32" s="1"/>
      <c r="M32" s="1"/>
      <c r="N32" s="1"/>
      <c r="O32" s="1"/>
      <c r="P32" s="10"/>
      <c r="Q32" s="10"/>
      <c r="R32" s="10"/>
      <c r="S32" s="10"/>
      <c r="T32" s="10"/>
      <c r="U32" s="10"/>
      <c r="V32" s="10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6">
        <f t="shared" si="1"/>
        <v>0</v>
      </c>
      <c r="AL32" s="26">
        <f t="shared" si="2"/>
        <v>0</v>
      </c>
      <c r="AM32" s="26">
        <f t="shared" si="3"/>
        <v>0</v>
      </c>
    </row>
  </sheetData>
  <mergeCells count="20">
    <mergeCell ref="F4:H4"/>
    <mergeCell ref="J3:O3"/>
    <mergeCell ref="P3:Q3"/>
    <mergeCell ref="P4:Q4"/>
    <mergeCell ref="R3:S3"/>
    <mergeCell ref="R4:S4"/>
    <mergeCell ref="T3:U3"/>
    <mergeCell ref="T4:U4"/>
    <mergeCell ref="V4:W4"/>
    <mergeCell ref="V3:W3"/>
    <mergeCell ref="X3:Y3"/>
    <mergeCell ref="X4:Y4"/>
    <mergeCell ref="AI3:AJ3"/>
    <mergeCell ref="AI4:AJ4"/>
    <mergeCell ref="AG3:AH3"/>
    <mergeCell ref="AG4:AH4"/>
    <mergeCell ref="AB3:AE3"/>
    <mergeCell ref="AB4:AE4"/>
    <mergeCell ref="Z3:AA3"/>
    <mergeCell ref="Z4:A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methode</vt:lpstr>
      <vt:lpstr>calculsseuilsetplafonds</vt:lpstr>
      <vt:lpstr>recapitulatifrésultatsunités 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jymassenet</dc:creator>
  <cp:lastModifiedBy>Bourbigot Nicolas</cp:lastModifiedBy>
  <dcterms:created xsi:type="dcterms:W3CDTF">2013-04-13T14:27:49Z</dcterms:created>
  <dcterms:modified xsi:type="dcterms:W3CDTF">2013-07-24T12:41:25Z</dcterms:modified>
</cp:coreProperties>
</file>